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firstSheet="7" activeTab="17"/>
  </bookViews>
  <sheets>
    <sheet name="H15" sheetId="1" r:id="rId1"/>
    <sheet name="H16" sheetId="2" r:id="rId2"/>
    <sheet name="H17" sheetId="3" r:id="rId3"/>
    <sheet name="H18" sheetId="4" r:id="rId4"/>
    <sheet name="H19" sheetId="5" r:id="rId5"/>
    <sheet name="H20" sheetId="6" r:id="rId6"/>
    <sheet name="H21" sheetId="7" r:id="rId7"/>
    <sheet name="H22" sheetId="8" r:id="rId8"/>
    <sheet name="H23" sheetId="9" r:id="rId9"/>
    <sheet name="H24" sheetId="10" r:id="rId10"/>
    <sheet name="H25" sheetId="11" r:id="rId11"/>
    <sheet name="H26" sheetId="12" r:id="rId12"/>
    <sheet name="H27" sheetId="13" r:id="rId13"/>
    <sheet name="H28" sheetId="14" r:id="rId14"/>
    <sheet name="H29" sheetId="15" r:id="rId15"/>
    <sheet name="H30" sheetId="16" r:id="rId16"/>
    <sheet name="R1" sheetId="17" r:id="rId17"/>
    <sheet name="R2" sheetId="18" r:id="rId18"/>
  </sheets>
  <definedNames/>
  <calcPr fullCalcOnLoad="1"/>
</workbook>
</file>

<file path=xl/sharedStrings.xml><?xml version="1.0" encoding="utf-8"?>
<sst xmlns="http://schemas.openxmlformats.org/spreadsheetml/2006/main" count="1412" uniqueCount="33">
  <si>
    <t>平成15年度　継続検査実績表</t>
  </si>
  <si>
    <t>登録車</t>
  </si>
  <si>
    <t>指定</t>
  </si>
  <si>
    <t>一般</t>
  </si>
  <si>
    <t>計</t>
  </si>
  <si>
    <t>軽自動車</t>
  </si>
  <si>
    <t>台数</t>
  </si>
  <si>
    <t>対前年比</t>
  </si>
  <si>
    <t>-</t>
  </si>
  <si>
    <t>-</t>
  </si>
  <si>
    <t>-</t>
  </si>
  <si>
    <t>平成16年度　継続検査実績表</t>
  </si>
  <si>
    <t>指定
整備率</t>
  </si>
  <si>
    <t>平成17年度　継続検査実績表</t>
  </si>
  <si>
    <t>平成18年度　継続検査実績表</t>
  </si>
  <si>
    <t>-</t>
  </si>
  <si>
    <t>-</t>
  </si>
  <si>
    <t>平成19年度　継続検査実績表</t>
  </si>
  <si>
    <t>月</t>
  </si>
  <si>
    <t>合</t>
  </si>
  <si>
    <t>平成20年度　継続検査実績表</t>
  </si>
  <si>
    <t>平成21年度　継続検査実績表</t>
  </si>
  <si>
    <t>平成22年度　継続検査実績表</t>
  </si>
  <si>
    <t>平成23年度　継続検査実績表</t>
  </si>
  <si>
    <t>平成24年度　継続検査実績表</t>
  </si>
  <si>
    <t>平成26年度　継続検査実績表</t>
  </si>
  <si>
    <t>平成25年度　継続検査実績表</t>
  </si>
  <si>
    <t>平成27年度　継続検査実績表</t>
  </si>
  <si>
    <t>平成28年度　継続検査実績表</t>
  </si>
  <si>
    <t>平成29年度　継続検査実績表</t>
  </si>
  <si>
    <t>平成30年度　継続検査実績表</t>
  </si>
  <si>
    <t>2019年度　継続検査実績表</t>
  </si>
  <si>
    <t>令和2年度　継続検査実績表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</si>
</sst>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0.0%"/>
    <numFmt numFmtId="179" formatCode="0_);[Red]\(0\)"/>
    <numFmt numFmtId="180" formatCode="0.0_);[Red]\(0.0\)"/>
    <numFmt numFmtId="181" formatCode="#,##0_);[Red]\(#,##0\)"/>
    <numFmt numFmtId="182" formatCode="0.00_);[Red]\(0.00\)"/>
    <numFmt numFmtId="183" formatCode="0.00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79" fontId="0" fillId="0" borderId="19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80" fontId="0" fillId="0" borderId="26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27" xfId="0" applyNumberFormat="1" applyBorder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81" fontId="0" fillId="0" borderId="30" xfId="49" applyNumberFormat="1" applyBorder="1" applyAlignment="1">
      <alignment/>
    </xf>
    <xf numFmtId="178" fontId="0" fillId="0" borderId="31" xfId="42" applyNumberFormat="1" applyBorder="1" applyAlignment="1">
      <alignment/>
    </xf>
    <xf numFmtId="181" fontId="0" fillId="0" borderId="32" xfId="49" applyNumberFormat="1" applyBorder="1" applyAlignment="1">
      <alignment/>
    </xf>
    <xf numFmtId="178" fontId="0" fillId="0" borderId="33" xfId="42" applyNumberFormat="1" applyFont="1" applyBorder="1" applyAlignment="1">
      <alignment horizontal="right"/>
    </xf>
    <xf numFmtId="178" fontId="0" fillId="0" borderId="34" xfId="42" applyNumberFormat="1" applyBorder="1" applyAlignment="1">
      <alignment/>
    </xf>
    <xf numFmtId="181" fontId="0" fillId="0" borderId="20" xfId="49" applyNumberFormat="1" applyBorder="1" applyAlignment="1">
      <alignment/>
    </xf>
    <xf numFmtId="177" fontId="0" fillId="0" borderId="20" xfId="49" applyNumberFormat="1" applyBorder="1" applyAlignment="1">
      <alignment/>
    </xf>
    <xf numFmtId="178" fontId="0" fillId="0" borderId="33" xfId="42" applyNumberFormat="1" applyBorder="1" applyAlignment="1">
      <alignment horizontal="right"/>
    </xf>
    <xf numFmtId="178" fontId="0" fillId="0" borderId="35" xfId="42" applyNumberFormat="1" applyBorder="1" applyAlignment="1">
      <alignment/>
    </xf>
    <xf numFmtId="178" fontId="0" fillId="0" borderId="36" xfId="42" applyNumberFormat="1" applyFont="1" applyBorder="1" applyAlignment="1">
      <alignment horizontal="right"/>
    </xf>
    <xf numFmtId="178" fontId="0" fillId="0" borderId="37" xfId="42" applyNumberFormat="1" applyBorder="1" applyAlignment="1">
      <alignment/>
    </xf>
    <xf numFmtId="0" fontId="0" fillId="0" borderId="38" xfId="0" applyBorder="1" applyAlignment="1">
      <alignment horizontal="right"/>
    </xf>
    <xf numFmtId="178" fontId="0" fillId="0" borderId="39" xfId="42" applyNumberFormat="1" applyBorder="1" applyAlignment="1">
      <alignment/>
    </xf>
    <xf numFmtId="0" fontId="0" fillId="0" borderId="40" xfId="0" applyBorder="1" applyAlignment="1">
      <alignment horizontal="right"/>
    </xf>
    <xf numFmtId="178" fontId="0" fillId="0" borderId="41" xfId="42" applyNumberFormat="1" applyBorder="1" applyAlignment="1">
      <alignment/>
    </xf>
    <xf numFmtId="0" fontId="0" fillId="0" borderId="42" xfId="0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44" customWidth="1"/>
    <col min="3" max="10" width="9.375" style="0" customWidth="1"/>
  </cols>
  <sheetData>
    <row r="1" spans="1:10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15000</v>
      </c>
      <c r="D6" s="27">
        <v>5030</v>
      </c>
      <c r="E6" s="27">
        <f>C6+D6</f>
        <v>20030</v>
      </c>
      <c r="F6" s="28">
        <f>C6/E6</f>
        <v>0.7488766849725412</v>
      </c>
      <c r="G6" s="29">
        <v>5427</v>
      </c>
      <c r="H6" s="27">
        <v>2625</v>
      </c>
      <c r="I6" s="27">
        <f>G6+H6</f>
        <v>8052</v>
      </c>
      <c r="J6" s="37">
        <f>G6/I6</f>
        <v>0.6739940387481371</v>
      </c>
    </row>
    <row r="7" spans="1:10" ht="23.25" customHeight="1">
      <c r="A7" s="46" t="s">
        <v>18</v>
      </c>
      <c r="B7" s="3" t="s">
        <v>7</v>
      </c>
      <c r="C7" s="12">
        <v>97.8</v>
      </c>
      <c r="D7" s="12">
        <v>99.2</v>
      </c>
      <c r="E7" s="12">
        <v>98.2</v>
      </c>
      <c r="F7" s="30" t="s">
        <v>9</v>
      </c>
      <c r="G7" s="22" t="s">
        <v>8</v>
      </c>
      <c r="H7" s="23" t="s">
        <v>8</v>
      </c>
      <c r="I7" s="5">
        <v>100.7</v>
      </c>
      <c r="J7" s="38" t="s">
        <v>9</v>
      </c>
    </row>
    <row r="8" spans="1:10" ht="23.25" customHeight="1">
      <c r="A8" s="45">
        <v>5</v>
      </c>
      <c r="B8" s="6" t="s">
        <v>6</v>
      </c>
      <c r="C8" s="16">
        <v>15590</v>
      </c>
      <c r="D8" s="16">
        <v>4890</v>
      </c>
      <c r="E8" s="16">
        <f aca="true" t="shared" si="0" ref="E8:E29">C8+D8</f>
        <v>20480</v>
      </c>
      <c r="F8" s="31">
        <f aca="true" t="shared" si="1" ref="F8:F30">C8/E8</f>
        <v>0.76123046875</v>
      </c>
      <c r="G8" s="18">
        <v>5258</v>
      </c>
      <c r="H8" s="16">
        <v>2426</v>
      </c>
      <c r="I8" s="32">
        <f>G8+H8</f>
        <v>7684</v>
      </c>
      <c r="J8" s="39">
        <f>G8/I8</f>
        <v>0.6842790213430505</v>
      </c>
    </row>
    <row r="9" spans="1:10" ht="23.25" customHeight="1">
      <c r="A9" s="46" t="s">
        <v>18</v>
      </c>
      <c r="B9" s="7" t="s">
        <v>7</v>
      </c>
      <c r="C9" s="13">
        <v>100.1</v>
      </c>
      <c r="D9" s="13">
        <v>101.2</v>
      </c>
      <c r="E9" s="13">
        <v>100.4</v>
      </c>
      <c r="F9" s="30" t="s">
        <v>9</v>
      </c>
      <c r="G9" s="24" t="s">
        <v>9</v>
      </c>
      <c r="H9" s="23" t="s">
        <v>9</v>
      </c>
      <c r="I9" s="5">
        <v>99.5</v>
      </c>
      <c r="J9" s="38" t="s">
        <v>9</v>
      </c>
    </row>
    <row r="10" spans="1:10" ht="23.25" customHeight="1">
      <c r="A10" s="45">
        <v>6</v>
      </c>
      <c r="B10" s="6" t="s">
        <v>6</v>
      </c>
      <c r="C10" s="16">
        <v>16060</v>
      </c>
      <c r="D10" s="16">
        <v>4660</v>
      </c>
      <c r="E10" s="16">
        <f t="shared" si="0"/>
        <v>20720</v>
      </c>
      <c r="F10" s="31">
        <f t="shared" si="1"/>
        <v>0.775096525096525</v>
      </c>
      <c r="G10" s="18">
        <v>5181</v>
      </c>
      <c r="H10" s="16">
        <v>2431</v>
      </c>
      <c r="I10" s="32">
        <f>G10+H10</f>
        <v>7612</v>
      </c>
      <c r="J10" s="39">
        <f>G10/I10</f>
        <v>0.680635838150289</v>
      </c>
    </row>
    <row r="11" spans="1:10" ht="23.25" customHeight="1">
      <c r="A11" s="46" t="s">
        <v>18</v>
      </c>
      <c r="B11" s="7" t="s">
        <v>7</v>
      </c>
      <c r="C11" s="13">
        <v>106.2</v>
      </c>
      <c r="D11" s="13">
        <v>100.6</v>
      </c>
      <c r="E11" s="13">
        <v>104.9</v>
      </c>
      <c r="F11" s="30" t="s">
        <v>9</v>
      </c>
      <c r="G11" s="24" t="s">
        <v>9</v>
      </c>
      <c r="H11" s="23" t="s">
        <v>9</v>
      </c>
      <c r="I11" s="5">
        <v>103.1</v>
      </c>
      <c r="J11" s="38" t="s">
        <v>9</v>
      </c>
    </row>
    <row r="12" spans="1:10" ht="23.25" customHeight="1">
      <c r="A12" s="45">
        <v>7</v>
      </c>
      <c r="B12" s="6" t="s">
        <v>6</v>
      </c>
      <c r="C12" s="16">
        <v>17200</v>
      </c>
      <c r="D12" s="16">
        <v>5560</v>
      </c>
      <c r="E12" s="16">
        <f t="shared" si="0"/>
        <v>22760</v>
      </c>
      <c r="F12" s="31">
        <f t="shared" si="1"/>
        <v>0.7557117750439367</v>
      </c>
      <c r="G12" s="18">
        <v>5458</v>
      </c>
      <c r="H12" s="16">
        <v>2648</v>
      </c>
      <c r="I12" s="32">
        <f>G12+H12</f>
        <v>8106</v>
      </c>
      <c r="J12" s="39">
        <f>G12/I12</f>
        <v>0.6733283987169998</v>
      </c>
    </row>
    <row r="13" spans="1:10" ht="23.25" customHeight="1">
      <c r="A13" s="46" t="s">
        <v>18</v>
      </c>
      <c r="B13" s="7" t="s">
        <v>7</v>
      </c>
      <c r="C13" s="13">
        <v>100.5</v>
      </c>
      <c r="D13" s="13">
        <v>103</v>
      </c>
      <c r="E13" s="13">
        <v>101.1</v>
      </c>
      <c r="F13" s="30" t="s">
        <v>9</v>
      </c>
      <c r="G13" s="24" t="s">
        <v>9</v>
      </c>
      <c r="H13" s="23" t="s">
        <v>9</v>
      </c>
      <c r="I13" s="5">
        <v>100.1</v>
      </c>
      <c r="J13" s="38" t="s">
        <v>9</v>
      </c>
    </row>
    <row r="14" spans="1:10" ht="23.25" customHeight="1">
      <c r="A14" s="45">
        <v>8</v>
      </c>
      <c r="B14" s="6" t="s">
        <v>6</v>
      </c>
      <c r="C14" s="16">
        <v>12050</v>
      </c>
      <c r="D14" s="16">
        <v>3700</v>
      </c>
      <c r="E14" s="16">
        <f t="shared" si="0"/>
        <v>15750</v>
      </c>
      <c r="F14" s="31">
        <f t="shared" si="1"/>
        <v>0.765079365079365</v>
      </c>
      <c r="G14" s="18">
        <v>4104</v>
      </c>
      <c r="H14" s="16">
        <v>1922</v>
      </c>
      <c r="I14" s="32">
        <f>G14+H14</f>
        <v>6026</v>
      </c>
      <c r="J14" s="39">
        <f>G14/I14</f>
        <v>0.6810487885828078</v>
      </c>
    </row>
    <row r="15" spans="1:10" ht="23.25" customHeight="1">
      <c r="A15" s="46" t="s">
        <v>18</v>
      </c>
      <c r="B15" s="7" t="s">
        <v>7</v>
      </c>
      <c r="C15" s="13">
        <v>99.1</v>
      </c>
      <c r="D15" s="13">
        <v>101.9</v>
      </c>
      <c r="E15" s="13">
        <v>99.7</v>
      </c>
      <c r="F15" s="30" t="s">
        <v>9</v>
      </c>
      <c r="G15" s="24" t="s">
        <v>9</v>
      </c>
      <c r="H15" s="23" t="s">
        <v>9</v>
      </c>
      <c r="I15" s="5">
        <v>96.7</v>
      </c>
      <c r="J15" s="38" t="s">
        <v>9</v>
      </c>
    </row>
    <row r="16" spans="1:10" ht="23.25" customHeight="1">
      <c r="A16" s="45">
        <v>9</v>
      </c>
      <c r="B16" s="6" t="s">
        <v>6</v>
      </c>
      <c r="C16" s="16">
        <v>17520</v>
      </c>
      <c r="D16" s="16">
        <v>4900</v>
      </c>
      <c r="E16" s="16">
        <f t="shared" si="0"/>
        <v>22420</v>
      </c>
      <c r="F16" s="31">
        <f t="shared" si="1"/>
        <v>0.7814451382694023</v>
      </c>
      <c r="G16" s="18">
        <v>5310</v>
      </c>
      <c r="H16" s="16">
        <v>2481</v>
      </c>
      <c r="I16" s="32">
        <f>G16+H16</f>
        <v>7791</v>
      </c>
      <c r="J16" s="39">
        <f>G16/I16</f>
        <v>0.6815556411243743</v>
      </c>
    </row>
    <row r="17" spans="1:10" ht="23.25" customHeight="1">
      <c r="A17" s="46" t="s">
        <v>18</v>
      </c>
      <c r="B17" s="7" t="s">
        <v>7</v>
      </c>
      <c r="C17" s="13">
        <v>107</v>
      </c>
      <c r="D17" s="13">
        <v>109.6</v>
      </c>
      <c r="E17" s="13">
        <v>107.6</v>
      </c>
      <c r="F17" s="30" t="s">
        <v>9</v>
      </c>
      <c r="G17" s="24" t="s">
        <v>9</v>
      </c>
      <c r="H17" s="23" t="s">
        <v>9</v>
      </c>
      <c r="I17" s="5">
        <v>109.5</v>
      </c>
      <c r="J17" s="38" t="s">
        <v>9</v>
      </c>
    </row>
    <row r="18" spans="1:10" ht="23.25" customHeight="1">
      <c r="A18" s="45">
        <v>10</v>
      </c>
      <c r="B18" s="6" t="s">
        <v>6</v>
      </c>
      <c r="C18" s="16">
        <v>17500</v>
      </c>
      <c r="D18" s="16">
        <v>5040</v>
      </c>
      <c r="E18" s="16">
        <f t="shared" si="0"/>
        <v>22540</v>
      </c>
      <c r="F18" s="31">
        <f t="shared" si="1"/>
        <v>0.7763975155279503</v>
      </c>
      <c r="G18" s="18">
        <v>5834</v>
      </c>
      <c r="H18" s="16">
        <v>2670</v>
      </c>
      <c r="I18" s="32">
        <f>G18+H18</f>
        <v>8504</v>
      </c>
      <c r="J18" s="39">
        <f>G18/I18</f>
        <v>0.6860301034807149</v>
      </c>
    </row>
    <row r="19" spans="1:10" ht="23.25" customHeight="1">
      <c r="A19" s="46" t="s">
        <v>18</v>
      </c>
      <c r="B19" s="7" t="s">
        <v>7</v>
      </c>
      <c r="C19" s="13">
        <v>103.7</v>
      </c>
      <c r="D19" s="13">
        <v>102.9</v>
      </c>
      <c r="E19" s="13">
        <v>103.5</v>
      </c>
      <c r="F19" s="30" t="s">
        <v>9</v>
      </c>
      <c r="G19" s="24" t="s">
        <v>9</v>
      </c>
      <c r="H19" s="23" t="s">
        <v>9</v>
      </c>
      <c r="I19" s="5">
        <v>109</v>
      </c>
      <c r="J19" s="38" t="s">
        <v>9</v>
      </c>
    </row>
    <row r="20" spans="1:10" ht="23.25" customHeight="1">
      <c r="A20" s="45">
        <v>11</v>
      </c>
      <c r="B20" s="6" t="s">
        <v>6</v>
      </c>
      <c r="C20" s="33">
        <v>14080</v>
      </c>
      <c r="D20" s="33">
        <v>4260</v>
      </c>
      <c r="E20" s="33">
        <f t="shared" si="0"/>
        <v>18340</v>
      </c>
      <c r="F20" s="31">
        <f t="shared" si="1"/>
        <v>0.7677208287895311</v>
      </c>
      <c r="G20" s="18">
        <v>5256</v>
      </c>
      <c r="H20" s="16">
        <v>2493</v>
      </c>
      <c r="I20" s="32">
        <f>G20+H20</f>
        <v>7749</v>
      </c>
      <c r="J20" s="39">
        <f>G20/I20</f>
        <v>0.6782810685249709</v>
      </c>
    </row>
    <row r="21" spans="1:10" ht="23.25" customHeight="1">
      <c r="A21" s="46" t="s">
        <v>18</v>
      </c>
      <c r="B21" s="7" t="s">
        <v>7</v>
      </c>
      <c r="C21" s="13">
        <v>96.6</v>
      </c>
      <c r="D21" s="13">
        <v>98.2</v>
      </c>
      <c r="E21" s="13">
        <v>96.9</v>
      </c>
      <c r="F21" s="30" t="s">
        <v>9</v>
      </c>
      <c r="G21" s="24" t="s">
        <v>9</v>
      </c>
      <c r="H21" s="23" t="s">
        <v>9</v>
      </c>
      <c r="I21" s="5">
        <v>105.5</v>
      </c>
      <c r="J21" s="38" t="s">
        <v>9</v>
      </c>
    </row>
    <row r="22" spans="1:10" ht="23.25" customHeight="1">
      <c r="A22" s="45">
        <v>12</v>
      </c>
      <c r="B22" s="6" t="s">
        <v>6</v>
      </c>
      <c r="C22" s="16">
        <v>12620</v>
      </c>
      <c r="D22" s="16">
        <v>3760</v>
      </c>
      <c r="E22" s="16">
        <f t="shared" si="0"/>
        <v>16380</v>
      </c>
      <c r="F22" s="31">
        <f t="shared" si="1"/>
        <v>0.7704517704517705</v>
      </c>
      <c r="G22" s="18">
        <v>4618</v>
      </c>
      <c r="H22" s="16">
        <v>2147</v>
      </c>
      <c r="I22" s="32">
        <f>G22+H22</f>
        <v>6765</v>
      </c>
      <c r="J22" s="39">
        <f>G22/I22</f>
        <v>0.6826311899482631</v>
      </c>
    </row>
    <row r="23" spans="1:10" ht="23.25" customHeight="1">
      <c r="A23" s="46" t="s">
        <v>18</v>
      </c>
      <c r="B23" s="7" t="s">
        <v>7</v>
      </c>
      <c r="C23" s="13">
        <v>106.1</v>
      </c>
      <c r="D23" s="13">
        <v>105.6</v>
      </c>
      <c r="E23" s="13">
        <v>106</v>
      </c>
      <c r="F23" s="30" t="s">
        <v>9</v>
      </c>
      <c r="G23" s="24" t="s">
        <v>9</v>
      </c>
      <c r="H23" s="23" t="s">
        <v>9</v>
      </c>
      <c r="I23" s="5">
        <v>115.6</v>
      </c>
      <c r="J23" s="38" t="s">
        <v>9</v>
      </c>
    </row>
    <row r="24" spans="1:10" ht="23.25" customHeight="1">
      <c r="A24" s="45">
        <v>1</v>
      </c>
      <c r="B24" s="6" t="s">
        <v>6</v>
      </c>
      <c r="C24" s="16">
        <v>12210</v>
      </c>
      <c r="D24" s="16">
        <v>3330</v>
      </c>
      <c r="E24" s="16">
        <f t="shared" si="0"/>
        <v>15540</v>
      </c>
      <c r="F24" s="31">
        <f t="shared" si="1"/>
        <v>0.7857142857142857</v>
      </c>
      <c r="G24" s="18">
        <v>4275</v>
      </c>
      <c r="H24" s="16">
        <v>1956</v>
      </c>
      <c r="I24" s="32">
        <f>G24+H24</f>
        <v>6231</v>
      </c>
      <c r="J24" s="39">
        <f>G24/I24</f>
        <v>0.68608570052961</v>
      </c>
    </row>
    <row r="25" spans="1:10" ht="23.25" customHeight="1">
      <c r="A25" s="46" t="s">
        <v>18</v>
      </c>
      <c r="B25" s="7" t="s">
        <v>7</v>
      </c>
      <c r="C25" s="13">
        <v>94.8</v>
      </c>
      <c r="D25" s="13">
        <v>94.9</v>
      </c>
      <c r="E25" s="13">
        <v>94.8</v>
      </c>
      <c r="F25" s="30" t="s">
        <v>9</v>
      </c>
      <c r="G25" s="24" t="s">
        <v>9</v>
      </c>
      <c r="H25" s="23" t="s">
        <v>9</v>
      </c>
      <c r="I25" s="5">
        <v>97.2</v>
      </c>
      <c r="J25" s="38" t="s">
        <v>9</v>
      </c>
    </row>
    <row r="26" spans="1:10" ht="23.25" customHeight="1">
      <c r="A26" s="45">
        <v>2</v>
      </c>
      <c r="B26" s="6" t="s">
        <v>6</v>
      </c>
      <c r="C26" s="16">
        <v>20340</v>
      </c>
      <c r="D26" s="16">
        <v>5820</v>
      </c>
      <c r="E26" s="16">
        <f t="shared" si="0"/>
        <v>26160</v>
      </c>
      <c r="F26" s="31">
        <f t="shared" si="1"/>
        <v>0.7775229357798165</v>
      </c>
      <c r="G26" s="18">
        <v>6454</v>
      </c>
      <c r="H26" s="16">
        <v>3100</v>
      </c>
      <c r="I26" s="32">
        <f>G26+H26</f>
        <v>9554</v>
      </c>
      <c r="J26" s="39">
        <f>G26/I26</f>
        <v>0.6755285744190915</v>
      </c>
    </row>
    <row r="27" spans="1:10" ht="23.25" customHeight="1">
      <c r="A27" s="46" t="s">
        <v>18</v>
      </c>
      <c r="B27" s="7" t="s">
        <v>7</v>
      </c>
      <c r="C27" s="13">
        <v>100.3</v>
      </c>
      <c r="D27" s="13">
        <v>101.9</v>
      </c>
      <c r="E27" s="13">
        <v>100.7</v>
      </c>
      <c r="F27" s="30" t="s">
        <v>9</v>
      </c>
      <c r="G27" s="24" t="s">
        <v>9</v>
      </c>
      <c r="H27" s="23" t="s">
        <v>9</v>
      </c>
      <c r="I27" s="5">
        <v>99.9</v>
      </c>
      <c r="J27" s="38" t="s">
        <v>9</v>
      </c>
    </row>
    <row r="28" spans="1:10" ht="23.25" customHeight="1">
      <c r="A28" s="45">
        <v>3</v>
      </c>
      <c r="B28" s="6" t="s">
        <v>6</v>
      </c>
      <c r="C28" s="16">
        <v>30910</v>
      </c>
      <c r="D28" s="16">
        <v>8470</v>
      </c>
      <c r="E28" s="16">
        <f t="shared" si="0"/>
        <v>39380</v>
      </c>
      <c r="F28" s="31">
        <f t="shared" si="1"/>
        <v>0.7849162011173184</v>
      </c>
      <c r="G28" s="18">
        <v>10082</v>
      </c>
      <c r="H28" s="16">
        <v>4287</v>
      </c>
      <c r="I28" s="32">
        <f>G28+H28</f>
        <v>14369</v>
      </c>
      <c r="J28" s="39">
        <f>G28/I28</f>
        <v>0.701649384090751</v>
      </c>
    </row>
    <row r="29" spans="1:10" ht="23.25" customHeight="1" thickBot="1">
      <c r="A29" s="46" t="s">
        <v>18</v>
      </c>
      <c r="B29" s="8" t="s">
        <v>7</v>
      </c>
      <c r="C29" s="12">
        <v>108.6</v>
      </c>
      <c r="D29" s="12">
        <v>110.9</v>
      </c>
      <c r="E29" s="12">
        <f t="shared" si="0"/>
        <v>219.5</v>
      </c>
      <c r="F29" s="34" t="s">
        <v>10</v>
      </c>
      <c r="G29" s="14" t="s">
        <v>9</v>
      </c>
      <c r="H29" s="15" t="s">
        <v>9</v>
      </c>
      <c r="I29" s="4">
        <v>114.3</v>
      </c>
      <c r="J29" s="40" t="s">
        <v>9</v>
      </c>
    </row>
    <row r="30" spans="1:10" ht="23.25" customHeight="1" thickTop="1">
      <c r="A30" s="47" t="s">
        <v>19</v>
      </c>
      <c r="B30" s="9" t="s">
        <v>6</v>
      </c>
      <c r="C30" s="17">
        <f>C6+C8+C10+C12+C14+C16+C18+C20+C22+C24+C26+C28</f>
        <v>201080</v>
      </c>
      <c r="D30" s="17">
        <f>D6+D8+D10+D12+D14+D16+D18+D20+D22+D24+D26+D28</f>
        <v>59420</v>
      </c>
      <c r="E30" s="17">
        <f>E6+E8+E10+E12+E14+E16+E18+E20+E22+E24+E26+E28</f>
        <v>260500</v>
      </c>
      <c r="F30" s="35">
        <f t="shared" si="1"/>
        <v>0.7719001919385796</v>
      </c>
      <c r="G30" s="17">
        <f>G6+G8+G10+G12+G14+G16+G18+G20+G22+G24+G26+G28</f>
        <v>67257</v>
      </c>
      <c r="H30" s="17">
        <f>H6+H8+H10+H12+H14+H16+H18+H20+H22+H24+H26+H28</f>
        <v>31186</v>
      </c>
      <c r="I30" s="17">
        <f>I6+I8+I10+I12+I14+I16+I18+I20+I22+I24+I26+I28</f>
        <v>98443</v>
      </c>
      <c r="J30" s="41">
        <f>G30/I30</f>
        <v>0.6832075414199079</v>
      </c>
    </row>
    <row r="31" spans="1:10" ht="23.25" customHeight="1" thickBot="1">
      <c r="A31" s="48" t="s">
        <v>4</v>
      </c>
      <c r="B31" s="10" t="s">
        <v>7</v>
      </c>
      <c r="C31" s="11">
        <v>102.3</v>
      </c>
      <c r="D31" s="11">
        <v>103</v>
      </c>
      <c r="E31" s="11">
        <v>102.4</v>
      </c>
      <c r="F31" s="36" t="s">
        <v>9</v>
      </c>
      <c r="G31" s="43" t="s">
        <v>9</v>
      </c>
      <c r="H31" s="43" t="s">
        <v>9</v>
      </c>
      <c r="I31" s="11">
        <v>104.4</v>
      </c>
      <c r="J31" s="42" t="s">
        <v>9</v>
      </c>
    </row>
  </sheetData>
  <sheetProtection/>
  <mergeCells count="4">
    <mergeCell ref="C4:F4"/>
    <mergeCell ref="G4:J4"/>
    <mergeCell ref="A1:J1"/>
    <mergeCell ref="A4:B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H25" sqref="H25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11702</v>
      </c>
      <c r="D6" s="27">
        <v>4580</v>
      </c>
      <c r="E6" s="27">
        <f>IF(C6="","",SUM(C6:D6))</f>
        <v>16282</v>
      </c>
      <c r="F6" s="28">
        <f>IF(C6="","",C6/E6)</f>
        <v>0.7187077754575605</v>
      </c>
      <c r="G6" s="29">
        <v>6377</v>
      </c>
      <c r="H6" s="27">
        <v>3247</v>
      </c>
      <c r="I6" s="27">
        <f>IF(G6="","",SUM(G6:H6))</f>
        <v>9624</v>
      </c>
      <c r="J6" s="37">
        <f>IF(G6="","",G6/I6)</f>
        <v>0.66261429758936</v>
      </c>
    </row>
    <row r="7" spans="1:10" ht="23.25" customHeight="1">
      <c r="A7" s="46" t="s">
        <v>18</v>
      </c>
      <c r="B7" s="3" t="s">
        <v>7</v>
      </c>
      <c r="C7" s="12">
        <f>IF(C6="","",C6/'H23'!C6*100)</f>
        <v>80.6533875525536</v>
      </c>
      <c r="D7" s="12">
        <f>IF(D6="","",D6/'H23'!D6*100)</f>
        <v>96.97226339191192</v>
      </c>
      <c r="E7" s="12">
        <f>IF(E6="","",E6/'H23'!E6*100)</f>
        <v>84.66098169717138</v>
      </c>
      <c r="F7" s="30" t="s">
        <v>8</v>
      </c>
      <c r="G7" s="22">
        <f>IF(G6="","",G6/'H23'!G6*100)</f>
        <v>93.39484475688342</v>
      </c>
      <c r="H7" s="23">
        <f>IF(H6="","",H6/'H23'!H6*100)</f>
        <v>97.7423239012643</v>
      </c>
      <c r="I7" s="5">
        <f>IF(I6="","",I6/'H23'!I6*100)</f>
        <v>94.81773399014777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17037</v>
      </c>
      <c r="D8" s="16">
        <v>4824</v>
      </c>
      <c r="E8" s="16">
        <f>IF(C8="","",SUM(C8:D8))</f>
        <v>21861</v>
      </c>
      <c r="F8" s="31">
        <f>IF(C8="","",C8/E8)</f>
        <v>0.7793330588719638</v>
      </c>
      <c r="G8" s="18">
        <v>7893</v>
      </c>
      <c r="H8" s="16">
        <v>3306</v>
      </c>
      <c r="I8" s="32">
        <f>IF(G8="","",SUM(G8:H8))</f>
        <v>11199</v>
      </c>
      <c r="J8" s="39">
        <f>IF(G8="","",G8/I8)</f>
        <v>0.7047950709884812</v>
      </c>
    </row>
    <row r="9" spans="1:10" ht="23.25" customHeight="1">
      <c r="A9" s="46" t="s">
        <v>18</v>
      </c>
      <c r="B9" s="7" t="s">
        <v>7</v>
      </c>
      <c r="C9" s="13">
        <f>IF(C8="","",C8/'H23'!C8*100)</f>
        <v>109.93031358885017</v>
      </c>
      <c r="D9" s="13">
        <f>IF(D8="","",D8/'H23'!D8*100)</f>
        <v>107.10479573712254</v>
      </c>
      <c r="E9" s="13">
        <f>IF(E8="","",E8/'H23'!E8*100)</f>
        <v>109.2940705929407</v>
      </c>
      <c r="F9" s="30" t="s">
        <v>8</v>
      </c>
      <c r="G9" s="24">
        <f>IF(G8="","",G8/'H23'!G8*100)</f>
        <v>115.34414730381413</v>
      </c>
      <c r="H9" s="23">
        <f>IF(H8="","",H8/'H23'!H8*100)</f>
        <v>103.4094463559587</v>
      </c>
      <c r="I9" s="5">
        <f>IF(I8="","",I8/'H23'!I8*100)</f>
        <v>111.54382470119522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15444</v>
      </c>
      <c r="D10" s="16">
        <v>4633</v>
      </c>
      <c r="E10" s="16">
        <f>IF(C10="","",SUM(C10:D10))</f>
        <v>20077</v>
      </c>
      <c r="F10" s="31">
        <f>IF(C10="","",C10/E10)</f>
        <v>0.7692384320366589</v>
      </c>
      <c r="G10" s="18">
        <v>7191</v>
      </c>
      <c r="H10" s="16">
        <v>3232</v>
      </c>
      <c r="I10" s="32">
        <f>IF(G10="","",SUM(G10:H10))</f>
        <v>10423</v>
      </c>
      <c r="J10" s="39">
        <f>IF(G10="","",G10/I10)</f>
        <v>0.6899165307493044</v>
      </c>
    </row>
    <row r="11" spans="1:10" ht="23.25" customHeight="1">
      <c r="A11" s="46" t="s">
        <v>18</v>
      </c>
      <c r="B11" s="7" t="s">
        <v>7</v>
      </c>
      <c r="C11" s="13">
        <f>IF(C10="","",C10/'H23'!C10*100)</f>
        <v>93.94160583941606</v>
      </c>
      <c r="D11" s="13">
        <f>IF(D10="","",D10/'H23'!D10*100)</f>
        <v>89.59582285824791</v>
      </c>
      <c r="E11" s="13">
        <f>IF(E10="","",E10/'H23'!E10*100)</f>
        <v>92.90176299106936</v>
      </c>
      <c r="F11" s="30" t="s">
        <v>8</v>
      </c>
      <c r="G11" s="24">
        <f>IF(G10="","",G10/'H23'!G10*100)</f>
        <v>97.99672935404743</v>
      </c>
      <c r="H11" s="23">
        <f>IF(H10="","",H10/'H23'!H10*100)</f>
        <v>92.15854006273167</v>
      </c>
      <c r="I11" s="5">
        <f>IF(I10="","",I10/'H23'!I10*100)</f>
        <v>96.10880590133702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16042</v>
      </c>
      <c r="D12" s="16">
        <v>4787</v>
      </c>
      <c r="E12" s="16">
        <f>IF(C12="","",SUM(C12:D12))</f>
        <v>20829</v>
      </c>
      <c r="F12" s="31">
        <f>IF(C12="","",C12/E12)</f>
        <v>0.770176196648903</v>
      </c>
      <c r="G12" s="18">
        <v>7230</v>
      </c>
      <c r="H12" s="16">
        <v>3277</v>
      </c>
      <c r="I12" s="32">
        <f>IF(G12="","",SUM(G12:H12))</f>
        <v>10507</v>
      </c>
      <c r="J12" s="39">
        <f>IF(G12="","",G12/I12)</f>
        <v>0.6881126867802417</v>
      </c>
    </row>
    <row r="13" spans="1:10" ht="23.25" customHeight="1">
      <c r="A13" s="46" t="s">
        <v>18</v>
      </c>
      <c r="B13" s="7" t="s">
        <v>7</v>
      </c>
      <c r="C13" s="13">
        <f>IF(C12="","",C12/'H23'!C12*100)</f>
        <v>103.93262066731455</v>
      </c>
      <c r="D13" s="13">
        <f>IF(D12="","",D12/'H23'!D12*100)</f>
        <v>98.49794238683127</v>
      </c>
      <c r="E13" s="13">
        <f>IF(E12="","",E12/'H23'!E12*100)</f>
        <v>102.63118994826313</v>
      </c>
      <c r="F13" s="30" t="s">
        <v>8</v>
      </c>
      <c r="G13" s="24">
        <f>IF(G12="","",G12/'H23'!G12*100)</f>
        <v>108.20113738401676</v>
      </c>
      <c r="H13" s="23">
        <f>IF(H12="","",H12/'H23'!H12*100)</f>
        <v>99.90853658536587</v>
      </c>
      <c r="I13" s="5">
        <f>IF(I12="","",I12/'H23'!I12*100)</f>
        <v>105.47078899819313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13170</v>
      </c>
      <c r="D14" s="16">
        <v>3997</v>
      </c>
      <c r="E14" s="16">
        <f>IF(C14="","",SUM(C14:D14))</f>
        <v>17167</v>
      </c>
      <c r="F14" s="31">
        <f>IF(C14="","",C14/E14)</f>
        <v>0.7671695695229219</v>
      </c>
      <c r="G14" s="18">
        <v>6086</v>
      </c>
      <c r="H14" s="16">
        <v>2884</v>
      </c>
      <c r="I14" s="32">
        <f>IF(G14="","",SUM(G14:H14))</f>
        <v>8970</v>
      </c>
      <c r="J14" s="39">
        <f>IF(G14="","",G14/I14)</f>
        <v>0.6784838350055742</v>
      </c>
    </row>
    <row r="15" spans="1:10" ht="23.25" customHeight="1">
      <c r="A15" s="46" t="s">
        <v>18</v>
      </c>
      <c r="B15" s="7" t="s">
        <v>7</v>
      </c>
      <c r="C15" s="13">
        <f>IF(C14="","",C14/'H23'!C14*100)</f>
        <v>95.38639820380966</v>
      </c>
      <c r="D15" s="13">
        <f>IF(D14="","",D14/'H23'!D14*100)</f>
        <v>97.06168042739193</v>
      </c>
      <c r="E15" s="13">
        <f>IF(E14="","",E14/'H23'!E14*100)</f>
        <v>95.77126917712691</v>
      </c>
      <c r="F15" s="30" t="s">
        <v>8</v>
      </c>
      <c r="G15" s="24">
        <f>IF(G14="","",G14/'H23'!G14*100)</f>
        <v>98.70256243918261</v>
      </c>
      <c r="H15" s="23">
        <f>IF(H14="","",H14/'H23'!H14*100)</f>
        <v>101.33520730850316</v>
      </c>
      <c r="I15" s="5">
        <f>IF(I14="","",I14/'H23'!I14*100)</f>
        <v>99.53395472703063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15221</v>
      </c>
      <c r="D16" s="16">
        <v>4476</v>
      </c>
      <c r="E16" s="16">
        <f>IF(C16="","",SUM(C16:D16))</f>
        <v>19697</v>
      </c>
      <c r="F16" s="31">
        <f>IF(C16="","",C16/E16)</f>
        <v>0.7727572726811189</v>
      </c>
      <c r="G16" s="18">
        <v>6546</v>
      </c>
      <c r="H16" s="16">
        <v>3141</v>
      </c>
      <c r="I16" s="32">
        <f>IF(G16="","",SUM(G16:H16))</f>
        <v>9687</v>
      </c>
      <c r="J16" s="39">
        <f>IF(G16="","",G16/I16)</f>
        <v>0.6757510065035615</v>
      </c>
    </row>
    <row r="17" spans="1:10" ht="23.25" customHeight="1">
      <c r="A17" s="46" t="s">
        <v>18</v>
      </c>
      <c r="B17" s="7" t="s">
        <v>7</v>
      </c>
      <c r="C17" s="13">
        <f>IF(C16="","",C16/'H23'!C16*100)</f>
        <v>90.95852754870324</v>
      </c>
      <c r="D17" s="13">
        <f>IF(D16="","",D16/'H23'!D16*100)</f>
        <v>89.87951807228916</v>
      </c>
      <c r="E17" s="13">
        <f>IF(E16="","",E16/'H23'!E16*100)</f>
        <v>90.71106198765774</v>
      </c>
      <c r="F17" s="30" t="s">
        <v>8</v>
      </c>
      <c r="G17" s="24">
        <f>IF(G16="","",G16/'H23'!G16*100)</f>
        <v>92.3142010999859</v>
      </c>
      <c r="H17" s="23">
        <f>IF(H16="","",H16/'H23'!H16*100)</f>
        <v>95.99633251833741</v>
      </c>
      <c r="I17" s="5">
        <f>IF(I16="","",I16/'H23'!I16*100)</f>
        <v>93.47679243462318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16829</v>
      </c>
      <c r="D18" s="16">
        <v>4984</v>
      </c>
      <c r="E18" s="16">
        <f>IF(C18="","",SUM(C18:D18))</f>
        <v>21813</v>
      </c>
      <c r="F18" s="31">
        <f>IF(C18="","",C18/E18)</f>
        <v>0.7715124008618713</v>
      </c>
      <c r="G18" s="18">
        <v>7355</v>
      </c>
      <c r="H18" s="16">
        <v>3177</v>
      </c>
      <c r="I18" s="32">
        <f>IF(G18="","",SUM(G18:H18))</f>
        <v>10532</v>
      </c>
      <c r="J18" s="39">
        <f>IF(G18="","",G18/I18)</f>
        <v>0.6983478921382453</v>
      </c>
    </row>
    <row r="19" spans="1:10" ht="23.25" customHeight="1">
      <c r="A19" s="46" t="s">
        <v>18</v>
      </c>
      <c r="B19" s="7" t="s">
        <v>7</v>
      </c>
      <c r="C19" s="13">
        <f>IF(C18="","",C18/'H23'!C18*100)</f>
        <v>110.60068349106204</v>
      </c>
      <c r="D19" s="13">
        <f>IF(D18="","",D18/'H23'!D18*100)</f>
        <v>102.8052805280528</v>
      </c>
      <c r="E19" s="13">
        <f>IF(E18="","",E18/'H23'!E18*100)</f>
        <v>108.7171052631579</v>
      </c>
      <c r="F19" s="30" t="s">
        <v>8</v>
      </c>
      <c r="G19" s="24">
        <f>IF(G18="","",G18/'H23'!G18*100)</f>
        <v>104.72732450519722</v>
      </c>
      <c r="H19" s="23">
        <f>IF(H18="","",H18/'H23'!H18*100)</f>
        <v>100.28409090909092</v>
      </c>
      <c r="I19" s="5">
        <f>IF(I18="","",I18/'H23'!I18*100)</f>
        <v>103.34608968697871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14422</v>
      </c>
      <c r="D20" s="33">
        <v>4398</v>
      </c>
      <c r="E20" s="33">
        <f>IF(C20="","",SUM(C20:D20))</f>
        <v>18820</v>
      </c>
      <c r="F20" s="31">
        <f>IF(C20="","",C20/E20)</f>
        <v>0.7663124335812965</v>
      </c>
      <c r="G20" s="18">
        <v>7004</v>
      </c>
      <c r="H20" s="16">
        <v>3247</v>
      </c>
      <c r="I20" s="32">
        <f>IF(G20="","",SUM(G20:H20))</f>
        <v>10251</v>
      </c>
      <c r="J20" s="39">
        <f>IF(G20="","",G20/I20)</f>
        <v>0.6832504145936982</v>
      </c>
    </row>
    <row r="21" spans="1:10" ht="23.25" customHeight="1">
      <c r="A21" s="46" t="s">
        <v>18</v>
      </c>
      <c r="B21" s="7" t="s">
        <v>7</v>
      </c>
      <c r="C21" s="13">
        <f>IF(C20="","",C20/'H23'!C20*100)</f>
        <v>102.93340946399259</v>
      </c>
      <c r="D21" s="13">
        <f>IF(D20="","",D20/'H23'!D20*100)</f>
        <v>101.73490631505899</v>
      </c>
      <c r="E21" s="13">
        <f>IF(E20="","",E20/'H23'!E20*100)</f>
        <v>102.65081269772007</v>
      </c>
      <c r="F21" s="30" t="s">
        <v>8</v>
      </c>
      <c r="G21" s="24">
        <f>IF(G20="","",G20/'H23'!G20*100)</f>
        <v>99.37570942111236</v>
      </c>
      <c r="H21" s="23">
        <f>IF(H20="","",H20/'H23'!H20*100)</f>
        <v>94.94152046783626</v>
      </c>
      <c r="I21" s="5">
        <f>IF(I20="","",I20/'H23'!I20*100)</f>
        <v>97.92701566679403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11817</v>
      </c>
      <c r="D22" s="16">
        <v>3471</v>
      </c>
      <c r="E22" s="16">
        <f>IF(C22="","",SUM(C22:D22))</f>
        <v>15288</v>
      </c>
      <c r="F22" s="31">
        <f>IF(C22="","",C22/E22)</f>
        <v>0.7729591836734694</v>
      </c>
      <c r="G22" s="18">
        <v>5776</v>
      </c>
      <c r="H22" s="16">
        <v>2581</v>
      </c>
      <c r="I22" s="32">
        <f>IF(G22="","",SUM(G22:H22))</f>
        <v>8357</v>
      </c>
      <c r="J22" s="39">
        <f>IF(G22="","",G22/I22)</f>
        <v>0.691157113796817</v>
      </c>
    </row>
    <row r="23" spans="1:10" ht="23.25" customHeight="1">
      <c r="A23" s="46" t="s">
        <v>18</v>
      </c>
      <c r="B23" s="7" t="s">
        <v>7</v>
      </c>
      <c r="C23" s="13">
        <f>IF(C22="","",C22/'H23'!C22*100)</f>
        <v>101.02590407796872</v>
      </c>
      <c r="D23" s="13">
        <f>IF(D22="","",D22/'H23'!D22*100)</f>
        <v>95.30477759472818</v>
      </c>
      <c r="E23" s="13">
        <f>IF(E22="","",E22/'H23'!E22*100)</f>
        <v>99.66751417954234</v>
      </c>
      <c r="F23" s="30" t="s">
        <v>8</v>
      </c>
      <c r="G23" s="24">
        <f>IF(G22="","",G22/'H23'!G22*100)</f>
        <v>97.43589743589743</v>
      </c>
      <c r="H23" s="23">
        <f>IF(H22="","",H22/'H23'!H22*100)</f>
        <v>93.41295693087224</v>
      </c>
      <c r="I23" s="5">
        <f>IF(I22="","",I22/'H23'!I22*100)</f>
        <v>96.15694396502128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12811</v>
      </c>
      <c r="D24" s="16">
        <v>3448</v>
      </c>
      <c r="E24" s="16">
        <f>IF(C24="","",SUM(C24:D24))</f>
        <v>16259</v>
      </c>
      <c r="F24" s="31">
        <f>IF(C24="","",C24/E24)</f>
        <v>0.7879328371978597</v>
      </c>
      <c r="G24" s="18">
        <v>6218</v>
      </c>
      <c r="H24" s="16">
        <v>2919</v>
      </c>
      <c r="I24" s="32">
        <f>IF(G24="","",SUM(G24:H24))</f>
        <v>9137</v>
      </c>
      <c r="J24" s="39">
        <f>IF(G24="","",G24/I24)</f>
        <v>0.6805297143482544</v>
      </c>
    </row>
    <row r="25" spans="1:10" ht="23.25" customHeight="1">
      <c r="A25" s="46" t="s">
        <v>18</v>
      </c>
      <c r="B25" s="7" t="s">
        <v>7</v>
      </c>
      <c r="C25" s="13">
        <f>IF(C24="","",C24/'H23'!C24*100)</f>
        <v>104.40061934642652</v>
      </c>
      <c r="D25" s="13">
        <f>IF(D24="","",D24/'H23'!D24*100)</f>
        <v>99.65317919075144</v>
      </c>
      <c r="E25" s="13">
        <f>IF(E24="","",E24/'H23'!E24*100)</f>
        <v>103.3564299790223</v>
      </c>
      <c r="F25" s="30" t="s">
        <v>8</v>
      </c>
      <c r="G25" s="24">
        <f>IF(G24="","",G24/'H23'!G24*100)</f>
        <v>101.03997400064999</v>
      </c>
      <c r="H25" s="23">
        <f>IF(H24="","",H24/'H23'!H24*100)</f>
        <v>109.03997011580127</v>
      </c>
      <c r="I25" s="5">
        <f>IF(I24="","",I24/'H23'!I24*100)</f>
        <v>103.4650662439135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18831</v>
      </c>
      <c r="D26" s="16">
        <v>5111</v>
      </c>
      <c r="E26" s="16">
        <f>IF(C26="","",SUM(C26:D26))</f>
        <v>23942</v>
      </c>
      <c r="F26" s="31">
        <f>IF(C26="","",C26/E26)</f>
        <v>0.7865257706123131</v>
      </c>
      <c r="G26" s="18">
        <v>8656</v>
      </c>
      <c r="H26" s="16">
        <v>3891</v>
      </c>
      <c r="I26" s="32">
        <f>IF(G26="","",SUM(G26:H26))</f>
        <v>12547</v>
      </c>
      <c r="J26" s="39">
        <f>IF(G26="","",G26/I26)</f>
        <v>0.689886028532717</v>
      </c>
    </row>
    <row r="27" spans="1:10" ht="23.25" customHeight="1">
      <c r="A27" s="46" t="s">
        <v>18</v>
      </c>
      <c r="B27" s="7" t="s">
        <v>7</v>
      </c>
      <c r="C27" s="13">
        <f>IF(C26="","",C26/'H23'!C26*100)</f>
        <v>99.80390078439686</v>
      </c>
      <c r="D27" s="13">
        <f>IF(D26="","",D26/'H23'!D26*100)</f>
        <v>99.47450369793694</v>
      </c>
      <c r="E27" s="13">
        <f>IF(E26="","",E26/'H23'!E26*100)</f>
        <v>99.7333999833375</v>
      </c>
      <c r="F27" s="30" t="s">
        <v>8</v>
      </c>
      <c r="G27" s="24">
        <f>IF(G26="","",G26/'H23'!G26*100)</f>
        <v>99.27744007340291</v>
      </c>
      <c r="H27" s="23">
        <f>IF(H26="","",H26/'H23'!H26*100)</f>
        <v>99.79481918440626</v>
      </c>
      <c r="I27" s="5">
        <f>IF(I26="","",I26/'H23'!I26*100)</f>
        <v>99.43731177682676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26414</v>
      </c>
      <c r="D28" s="16">
        <v>7265</v>
      </c>
      <c r="E28" s="16">
        <f>IF(C28="","",SUM(C28:D28))</f>
        <v>33679</v>
      </c>
      <c r="F28" s="31">
        <f>IF(C28="","",C28/E28)</f>
        <v>0.7842869443867099</v>
      </c>
      <c r="G28" s="18">
        <v>12578</v>
      </c>
      <c r="H28" s="16">
        <v>5379</v>
      </c>
      <c r="I28" s="32">
        <f>IF(G28="","",SUM(G28:H28))</f>
        <v>17957</v>
      </c>
      <c r="J28" s="39">
        <f>IF(G28="","",G28/I28)</f>
        <v>0.700451077574205</v>
      </c>
    </row>
    <row r="29" spans="1:10" ht="23.25" customHeight="1" thickBot="1">
      <c r="A29" s="46" t="s">
        <v>18</v>
      </c>
      <c r="B29" s="8" t="s">
        <v>7</v>
      </c>
      <c r="C29" s="12">
        <f>IF(C28="","",C28/'H23'!C28*100)</f>
        <v>103.92257150725892</v>
      </c>
      <c r="D29" s="12">
        <f>IF(D28="","",D28/'H23'!D28*100)</f>
        <v>101.22613905531558</v>
      </c>
      <c r="E29" s="12">
        <f>IF(E28="","",E28/'H23'!E28*100)</f>
        <v>103.32883352764313</v>
      </c>
      <c r="F29" s="34" t="s">
        <v>10</v>
      </c>
      <c r="G29" s="12">
        <f>IF(G28="","",G28/'H23'!G28*100)</f>
        <v>102.8034327748263</v>
      </c>
      <c r="H29" s="12">
        <f>IF(H28="","",H28/'H23'!H28*100)</f>
        <v>104.83336581563047</v>
      </c>
      <c r="I29" s="4">
        <f>IF(I28="","",I28/'H23'!I28*100)</f>
        <v>103.403201658413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189740</v>
      </c>
      <c r="D30" s="17">
        <f>SUMPRODUCT(D$6:D$29,($B$6:$B$29="台数")*1)</f>
        <v>55974</v>
      </c>
      <c r="E30" s="17">
        <f>SUMPRODUCT(E$6:E$29,($B$6:$B$29="台数")*1)</f>
        <v>245714</v>
      </c>
      <c r="F30" s="35">
        <f>C30/E30</f>
        <v>0.7721985723239213</v>
      </c>
      <c r="G30" s="17">
        <f>SUMPRODUCT(G$6:G$29,($B$6:$B$29="台数")*1)</f>
        <v>88910</v>
      </c>
      <c r="H30" s="17">
        <f>SUMPRODUCT(H$6:H$29,($B$6:$B$29="台数")*1)</f>
        <v>40281</v>
      </c>
      <c r="I30" s="17">
        <f>SUMPRODUCT(I$6:I$29,($B$6:$B$29="台数")*1)</f>
        <v>129191</v>
      </c>
      <c r="J30" s="41">
        <f>G30/I30</f>
        <v>0.688205834771772</v>
      </c>
    </row>
    <row r="31" spans="1:10" ht="23.25" customHeight="1" thickBot="1">
      <c r="A31" s="48" t="s">
        <v>4</v>
      </c>
      <c r="B31" s="10" t="s">
        <v>7</v>
      </c>
      <c r="C31" s="11">
        <f>C30/SUMPRODUCT(('H23'!C$6:C$29),('H23'!$B$6:$B$29="台数")*1,(C$6:C$29&gt;0)*1)*100</f>
        <v>99.91416670616051</v>
      </c>
      <c r="D31" s="11">
        <f>D30/SUMPRODUCT(('H23'!D$6:D$29),('H23'!$B$6:$B$29="台数")*1,(D$6:D$29&gt;0)*1)*100</f>
        <v>98.2965720708064</v>
      </c>
      <c r="E31" s="11">
        <f>E30/SUMPRODUCT(('H23'!E$6:E$29),('H23'!$B$6:$B$29="台数")*1,(C$6:C$29&gt;0)*1)*100</f>
        <v>99.54101123367917</v>
      </c>
      <c r="F31" s="36" t="s">
        <v>8</v>
      </c>
      <c r="G31" s="11">
        <f>G30/SUMPRODUCT(('H23'!G$6:G$29),('H23'!$B$6:$B$29="台数")*1,(G$6:G$29&gt;0)*1)*100</f>
        <v>100.97098404406337</v>
      </c>
      <c r="H31" s="11">
        <f>H30/SUMPRODUCT(('H23'!H$6:H$29),('H23'!$B$6:$B$29="台数")*1,(H$6:H$29&gt;0)*1)*100</f>
        <v>99.50348302949459</v>
      </c>
      <c r="I31" s="11">
        <f>I30/SUMPRODUCT(('H23'!I$6:I$29),('H23'!$B$6:$B$29="台数")*1,(G$6:G$29&gt;0)*1)*100</f>
        <v>100.50880291277997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5" sqref="H25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14555</v>
      </c>
      <c r="D6" s="27">
        <v>4663</v>
      </c>
      <c r="E6" s="27">
        <f>IF(C6="","",SUM(C6:D6))</f>
        <v>19218</v>
      </c>
      <c r="F6" s="28">
        <f>IF(C6="","",C6/E6)</f>
        <v>0.7573628889582683</v>
      </c>
      <c r="G6" s="29">
        <v>7134</v>
      </c>
      <c r="H6" s="27">
        <v>3389</v>
      </c>
      <c r="I6" s="27">
        <f>IF(G6="","",SUM(G6:H6))</f>
        <v>10523</v>
      </c>
      <c r="J6" s="37">
        <f>IF(G6="","",G6/I6)</f>
        <v>0.677943552218949</v>
      </c>
    </row>
    <row r="7" spans="1:10" ht="23.25" customHeight="1">
      <c r="A7" s="46" t="s">
        <v>18</v>
      </c>
      <c r="B7" s="3" t="s">
        <v>7</v>
      </c>
      <c r="C7" s="12">
        <f>IF(C6="","",C6/'H24'!C6*100)</f>
        <v>124.38044778670312</v>
      </c>
      <c r="D7" s="12">
        <f>IF(D6="","",D6/'H24'!D6*100)</f>
        <v>101.8122270742358</v>
      </c>
      <c r="E7" s="12">
        <f>IF(E6="","",E6/'H24'!E6*100)</f>
        <v>118.03218277852842</v>
      </c>
      <c r="F7" s="30" t="s">
        <v>8</v>
      </c>
      <c r="G7" s="22">
        <f>IF(G6="","",G6/'H24'!G6*100)</f>
        <v>111.87078563587893</v>
      </c>
      <c r="H7" s="23">
        <f>IF(H6="","",H6/'H24'!H6*100)</f>
        <v>104.37326763166</v>
      </c>
      <c r="I7" s="5">
        <f>IF(I6="","",I6/'H24'!I6*100)</f>
        <v>109.34123025768912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15169</v>
      </c>
      <c r="D8" s="16">
        <v>4804</v>
      </c>
      <c r="E8" s="16">
        <f>IF(C8="","",SUM(C8:D8))</f>
        <v>19973</v>
      </c>
      <c r="F8" s="31">
        <f>IF(C8="","",C8/E8)</f>
        <v>0.7594752916437191</v>
      </c>
      <c r="G8" s="18">
        <v>7302</v>
      </c>
      <c r="H8" s="16">
        <v>3330</v>
      </c>
      <c r="I8" s="32">
        <f>IF(G8="","",SUM(G8:H8))</f>
        <v>10632</v>
      </c>
      <c r="J8" s="39">
        <f>IF(G8="","",G8/I8)</f>
        <v>0.6867945823927766</v>
      </c>
    </row>
    <row r="9" spans="1:10" ht="23.25" customHeight="1">
      <c r="A9" s="46" t="s">
        <v>18</v>
      </c>
      <c r="B9" s="7" t="s">
        <v>7</v>
      </c>
      <c r="C9" s="13">
        <f>IF(C8="","",C8/'H24'!C8*100)</f>
        <v>89.03562833832247</v>
      </c>
      <c r="D9" s="13">
        <f>IF(D8="","",D8/'H24'!D8*100)</f>
        <v>99.58540630182421</v>
      </c>
      <c r="E9" s="13">
        <f>IF(E8="","",E8/'H24'!E8*100)</f>
        <v>91.36361557110837</v>
      </c>
      <c r="F9" s="30" t="s">
        <v>8</v>
      </c>
      <c r="G9" s="24">
        <f>IF(G8="","",G8/'H24'!G8*100)</f>
        <v>92.51235271759786</v>
      </c>
      <c r="H9" s="23">
        <f>IF(H8="","",H8/'H24'!H8*100)</f>
        <v>100.72595281306715</v>
      </c>
      <c r="I9" s="5">
        <f>IF(I8="","",I8/'H24'!I8*100)</f>
        <v>94.93704795070988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14726</v>
      </c>
      <c r="D10" s="16">
        <v>4562</v>
      </c>
      <c r="E10" s="16">
        <f>IF(C10="","",SUM(C10:D10))</f>
        <v>19288</v>
      </c>
      <c r="F10" s="31">
        <f>IF(C10="","",C10/E10)</f>
        <v>0.7634798838656159</v>
      </c>
      <c r="G10" s="18">
        <v>6915</v>
      </c>
      <c r="H10" s="16">
        <v>3265</v>
      </c>
      <c r="I10" s="32">
        <f>IF(G10="","",SUM(G10:H10))</f>
        <v>10180</v>
      </c>
      <c r="J10" s="39">
        <f>IF(G10="","",G10/I10)</f>
        <v>0.6792730844793713</v>
      </c>
    </row>
    <row r="11" spans="1:10" ht="23.25" customHeight="1">
      <c r="A11" s="46" t="s">
        <v>18</v>
      </c>
      <c r="B11" s="7" t="s">
        <v>7</v>
      </c>
      <c r="C11" s="13">
        <f>IF(C10="","",C10/'H24'!C10*100)</f>
        <v>95.35094535094535</v>
      </c>
      <c r="D11" s="13">
        <f>IF(D10="","",D10/'H24'!D10*100)</f>
        <v>98.46751564860782</v>
      </c>
      <c r="E11" s="13">
        <f>IF(E10="","",E10/'H24'!E10*100)</f>
        <v>96.07012999950192</v>
      </c>
      <c r="F11" s="30" t="s">
        <v>8</v>
      </c>
      <c r="G11" s="24">
        <f>IF(G10="","",G10/'H24'!G10*100)</f>
        <v>96.16186900292033</v>
      </c>
      <c r="H11" s="23">
        <f>IF(H10="","",H10/'H24'!H10*100)</f>
        <v>101.0210396039604</v>
      </c>
      <c r="I11" s="5">
        <f>IF(I10="","",I10/'H24'!I10*100)</f>
        <v>97.66861748057181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17200</v>
      </c>
      <c r="D12" s="16">
        <v>5202</v>
      </c>
      <c r="E12" s="16">
        <f>IF(C12="","",SUM(C12:D12))</f>
        <v>22402</v>
      </c>
      <c r="F12" s="31">
        <f>IF(C12="","",C12/E12)</f>
        <v>0.7677885903044371</v>
      </c>
      <c r="G12" s="18">
        <v>7848</v>
      </c>
      <c r="H12" s="16">
        <v>3538</v>
      </c>
      <c r="I12" s="32">
        <f>IF(G12="","",SUM(G12:H12))</f>
        <v>11386</v>
      </c>
      <c r="J12" s="39">
        <f>IF(G12="","",G12/I12)</f>
        <v>0.6892675215176532</v>
      </c>
    </row>
    <row r="13" spans="1:10" ht="23.25" customHeight="1">
      <c r="A13" s="46" t="s">
        <v>18</v>
      </c>
      <c r="B13" s="7" t="s">
        <v>7</v>
      </c>
      <c r="C13" s="13">
        <f>IF(C12="","",C12/'H24'!C12*100)</f>
        <v>107.21855130283006</v>
      </c>
      <c r="D13" s="13">
        <f>IF(D12="","",D12/'H24'!D12*100)</f>
        <v>108.66931272195531</v>
      </c>
      <c r="E13" s="13">
        <f>IF(E12="","",E12/'H24'!E12*100)</f>
        <v>107.55197080992846</v>
      </c>
      <c r="F13" s="30" t="s">
        <v>8</v>
      </c>
      <c r="G13" s="24">
        <f>IF(G12="","",G12/'H24'!G12*100)</f>
        <v>108.54771784232365</v>
      </c>
      <c r="H13" s="23">
        <f>IF(H12="","",H12/'H24'!H12*100)</f>
        <v>107.9646017699115</v>
      </c>
      <c r="I13" s="5">
        <f>IF(I12="","",I12/'H24'!I12*100)</f>
        <v>108.36585133720378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12561</v>
      </c>
      <c r="D14" s="16">
        <v>4086</v>
      </c>
      <c r="E14" s="16">
        <f>IF(C14="","",SUM(C14:D14))</f>
        <v>16647</v>
      </c>
      <c r="F14" s="31">
        <f>IF(C14="","",C14/E14)</f>
        <v>0.7545503694359345</v>
      </c>
      <c r="G14" s="18">
        <v>5943</v>
      </c>
      <c r="H14" s="16">
        <v>2760</v>
      </c>
      <c r="I14" s="32">
        <f>IF(G14="","",SUM(G14:H14))</f>
        <v>8703</v>
      </c>
      <c r="J14" s="39">
        <f>IF(G14="","",G14/I14)</f>
        <v>0.6828679765598069</v>
      </c>
    </row>
    <row r="15" spans="1:10" ht="23.25" customHeight="1">
      <c r="A15" s="46" t="s">
        <v>18</v>
      </c>
      <c r="B15" s="7" t="s">
        <v>7</v>
      </c>
      <c r="C15" s="13">
        <f>IF(C14="","",C14/'H24'!C14*100)</f>
        <v>95.375854214123</v>
      </c>
      <c r="D15" s="13">
        <f>IF(D14="","",D14/'H24'!D14*100)</f>
        <v>102.22667000250188</v>
      </c>
      <c r="E15" s="13">
        <f>IF(E14="","",E14/'H24'!E14*100)</f>
        <v>96.97093260325043</v>
      </c>
      <c r="F15" s="30" t="s">
        <v>8</v>
      </c>
      <c r="G15" s="24">
        <f>IF(G14="","",G14/'H24'!G14*100)</f>
        <v>97.65034505422281</v>
      </c>
      <c r="H15" s="23">
        <f>IF(H14="","",H14/'H24'!H14*100)</f>
        <v>95.7004160887656</v>
      </c>
      <c r="I15" s="5">
        <f>IF(I14="","",I14/'H24'!I14*100)</f>
        <v>97.02341137123746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15663</v>
      </c>
      <c r="D16" s="16">
        <v>4747</v>
      </c>
      <c r="E16" s="16">
        <f>IF(C16="","",SUM(C16:D16))</f>
        <v>20410</v>
      </c>
      <c r="F16" s="31">
        <f>IF(C16="","",C16/E16)</f>
        <v>0.7674179323860852</v>
      </c>
      <c r="G16" s="18">
        <v>6993</v>
      </c>
      <c r="H16" s="16">
        <v>3147</v>
      </c>
      <c r="I16" s="32">
        <f>IF(G16="","",SUM(G16:H16))</f>
        <v>10140</v>
      </c>
      <c r="J16" s="39">
        <f>IF(G16="","",G16/I16)</f>
        <v>0.6896449704142011</v>
      </c>
    </row>
    <row r="17" spans="1:10" ht="23.25" customHeight="1">
      <c r="A17" s="46" t="s">
        <v>18</v>
      </c>
      <c r="B17" s="7" t="s">
        <v>7</v>
      </c>
      <c r="C17" s="13">
        <f>IF(C16="","",C16/'H24'!C16*100)</f>
        <v>102.90388279350897</v>
      </c>
      <c r="D17" s="13">
        <f>IF(D16="","",D16/'H24'!D16*100)</f>
        <v>106.05451295799821</v>
      </c>
      <c r="E17" s="13">
        <f>IF(E16="","",E16/'H24'!E16*100)</f>
        <v>103.61984058486064</v>
      </c>
      <c r="F17" s="30" t="s">
        <v>8</v>
      </c>
      <c r="G17" s="24">
        <f>IF(G16="","",G16/'H24'!G16*100)</f>
        <v>106.82859761686525</v>
      </c>
      <c r="H17" s="23">
        <f>IF(H16="","",H16/'H24'!H16*100)</f>
        <v>100.19102196752627</v>
      </c>
      <c r="I17" s="5">
        <f>IF(I16="","",I16/'H24'!I16*100)</f>
        <v>104.67637039331062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14653</v>
      </c>
      <c r="D18" s="16">
        <v>4871</v>
      </c>
      <c r="E18" s="16">
        <f>IF(C18="","",SUM(C18:D18))</f>
        <v>19524</v>
      </c>
      <c r="F18" s="31">
        <f>IF(C18="","",C18/E18)</f>
        <v>0.7505121901249744</v>
      </c>
      <c r="G18" s="18">
        <v>7419</v>
      </c>
      <c r="H18" s="16">
        <v>3468</v>
      </c>
      <c r="I18" s="32">
        <f>IF(G18="","",SUM(G18:H18))</f>
        <v>10887</v>
      </c>
      <c r="J18" s="39">
        <f>IF(G18="","",G18/I18)</f>
        <v>0.6814549462661891</v>
      </c>
    </row>
    <row r="19" spans="1:10" ht="23.25" customHeight="1">
      <c r="A19" s="46" t="s">
        <v>18</v>
      </c>
      <c r="B19" s="7" t="s">
        <v>7</v>
      </c>
      <c r="C19" s="13">
        <f>IF(C18="","",C18/'H24'!C18*100)</f>
        <v>87.06993879612574</v>
      </c>
      <c r="D19" s="13">
        <f>IF(D18="","",D18/'H24'!D18*100)</f>
        <v>97.73274478330659</v>
      </c>
      <c r="E19" s="13">
        <f>IF(E18="","",E18/'H24'!E18*100)</f>
        <v>89.50625773621235</v>
      </c>
      <c r="F19" s="30" t="s">
        <v>8</v>
      </c>
      <c r="G19" s="24">
        <f>IF(G18="","",G18/'H24'!G18*100)</f>
        <v>100.87015635622025</v>
      </c>
      <c r="H19" s="23">
        <f>IF(H18="","",H18/'H24'!H18*100)</f>
        <v>109.15958451369217</v>
      </c>
      <c r="I19" s="5">
        <f>IF(I18="","",I18/'H24'!I18*100)</f>
        <v>103.37067983289023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12840</v>
      </c>
      <c r="D20" s="33">
        <v>4101</v>
      </c>
      <c r="E20" s="33">
        <f>IF(C20="","",SUM(C20:D20))</f>
        <v>16941</v>
      </c>
      <c r="F20" s="31">
        <f>IF(C20="","",C20/E20)</f>
        <v>0.7579245617141845</v>
      </c>
      <c r="G20" s="18">
        <v>6958</v>
      </c>
      <c r="H20" s="16">
        <v>3255</v>
      </c>
      <c r="I20" s="32">
        <f>IF(G20="","",SUM(G20:H20))</f>
        <v>10213</v>
      </c>
      <c r="J20" s="39">
        <f>IF(G20="","",G20/I20)</f>
        <v>0.6812885538039753</v>
      </c>
    </row>
    <row r="21" spans="1:10" ht="23.25" customHeight="1">
      <c r="A21" s="46" t="s">
        <v>18</v>
      </c>
      <c r="B21" s="7" t="s">
        <v>7</v>
      </c>
      <c r="C21" s="13">
        <f>IF(C20="","",C20/'H24'!C20*100)</f>
        <v>89.03064762168908</v>
      </c>
      <c r="D21" s="13">
        <f>IF(D20="","",D20/'H24'!D20*100)</f>
        <v>93.2469304229195</v>
      </c>
      <c r="E21" s="13">
        <f>IF(E20="","",E20/'H24'!E20*100)</f>
        <v>90.01594048884166</v>
      </c>
      <c r="F21" s="30" t="s">
        <v>8</v>
      </c>
      <c r="G21" s="24">
        <f>IF(G20="","",G20/'H24'!G20*100)</f>
        <v>99.3432324386065</v>
      </c>
      <c r="H21" s="23">
        <f>IF(H20="","",H20/'H24'!H20*100)</f>
        <v>100.2463812750231</v>
      </c>
      <c r="I21" s="5">
        <f>IF(I20="","",I20/'H24'!I20*100)</f>
        <v>99.62930445810166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10953</v>
      </c>
      <c r="D22" s="16">
        <v>3411</v>
      </c>
      <c r="E22" s="16">
        <f>IF(C22="","",SUM(C22:D22))</f>
        <v>14364</v>
      </c>
      <c r="F22" s="31">
        <f>IF(C22="","",C22/E22)</f>
        <v>0.7625313283208021</v>
      </c>
      <c r="G22" s="18">
        <v>5938</v>
      </c>
      <c r="H22" s="16">
        <v>2777</v>
      </c>
      <c r="I22" s="32">
        <f>IF(G22="","",SUM(G22:H22))</f>
        <v>8715</v>
      </c>
      <c r="J22" s="39">
        <f>IF(G22="","",G22/I22)</f>
        <v>0.6813539873780837</v>
      </c>
    </row>
    <row r="23" spans="1:10" ht="23.25" customHeight="1">
      <c r="A23" s="46" t="s">
        <v>18</v>
      </c>
      <c r="B23" s="7" t="s">
        <v>7</v>
      </c>
      <c r="C23" s="13">
        <f>IF(C22="","",C22/'H24'!C22*100)</f>
        <v>92.68849961919268</v>
      </c>
      <c r="D23" s="13">
        <f>IF(D22="","",D22/'H24'!D22*100)</f>
        <v>98.2713915298185</v>
      </c>
      <c r="E23" s="13">
        <f>IF(E22="","",E22/'H24'!E22*100)</f>
        <v>93.95604395604396</v>
      </c>
      <c r="F23" s="30" t="s">
        <v>8</v>
      </c>
      <c r="G23" s="24">
        <f>IF(G22="","",G22/'H24'!G22*100)</f>
        <v>102.80470914127424</v>
      </c>
      <c r="H23" s="23">
        <f>IF(H22="","",H22/'H24'!H22*100)</f>
        <v>107.59395583107323</v>
      </c>
      <c r="I23" s="5">
        <f>IF(I22="","",I22/'H24'!I22*100)</f>
        <v>104.2838339116908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12502</v>
      </c>
      <c r="D24" s="16">
        <v>3477</v>
      </c>
      <c r="E24" s="16">
        <f>IF(C24="","",SUM(C24:D24))</f>
        <v>15979</v>
      </c>
      <c r="F24" s="31">
        <f>IF(C24="","",C24/E24)</f>
        <v>0.7824019024970273</v>
      </c>
      <c r="G24" s="18">
        <v>6528</v>
      </c>
      <c r="H24" s="16">
        <v>3033</v>
      </c>
      <c r="I24" s="32">
        <f>IF(G24="","",SUM(G24:H24))</f>
        <v>9561</v>
      </c>
      <c r="J24" s="39">
        <f>IF(G24="","",G24/I24)</f>
        <v>0.6827737684342642</v>
      </c>
    </row>
    <row r="25" spans="1:10" ht="23.25" customHeight="1">
      <c r="A25" s="46" t="s">
        <v>18</v>
      </c>
      <c r="B25" s="7" t="s">
        <v>7</v>
      </c>
      <c r="C25" s="13">
        <f>IF(C24="","",C24/'H24'!C24*100)</f>
        <v>97.5880103036453</v>
      </c>
      <c r="D25" s="13">
        <f>IF(D24="","",D24/'H24'!D24*100)</f>
        <v>100.84106728538282</v>
      </c>
      <c r="E25" s="13">
        <f>IF(E24="","",E24/'H24'!E24*100)</f>
        <v>98.27787686819607</v>
      </c>
      <c r="F25" s="30" t="s">
        <v>8</v>
      </c>
      <c r="G25" s="24">
        <f>IF(G24="","",G24/'H24'!G24*100)</f>
        <v>104.98552589256995</v>
      </c>
      <c r="H25" s="23">
        <f>IF(H24="","",H24/'H24'!H24*100)</f>
        <v>103.90544707091469</v>
      </c>
      <c r="I25" s="5">
        <f>IF(I24="","",I24/'H24'!I24*100)</f>
        <v>104.64047280288935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17706</v>
      </c>
      <c r="D26" s="16">
        <v>5028</v>
      </c>
      <c r="E26" s="16">
        <f>IF(C26="","",SUM(C26:D26))</f>
        <v>22734</v>
      </c>
      <c r="F26" s="31">
        <f>IF(C26="","",C26/E26)</f>
        <v>0.7788334652942729</v>
      </c>
      <c r="G26" s="18">
        <v>8604</v>
      </c>
      <c r="H26" s="16">
        <v>3765</v>
      </c>
      <c r="I26" s="32">
        <f>IF(G26="","",SUM(G26:H26))</f>
        <v>12369</v>
      </c>
      <c r="J26" s="39">
        <f>IF(G26="","",G26/I26)</f>
        <v>0.6956099927237448</v>
      </c>
    </row>
    <row r="27" spans="1:10" ht="23.25" customHeight="1">
      <c r="A27" s="46" t="s">
        <v>18</v>
      </c>
      <c r="B27" s="7" t="s">
        <v>7</v>
      </c>
      <c r="C27" s="13">
        <f>IF(C26="","",C26/'H24'!C26*100)</f>
        <v>94.02580850724868</v>
      </c>
      <c r="D27" s="13">
        <f>IF(D26="","",D26/'H24'!D26*100)</f>
        <v>98.37605165329681</v>
      </c>
      <c r="E27" s="13">
        <f>IF(E26="","",E26/'H24'!E26*100)</f>
        <v>94.95447331050038</v>
      </c>
      <c r="F27" s="30" t="s">
        <v>8</v>
      </c>
      <c r="G27" s="24">
        <f>IF(G26="","",G26/'H24'!G26*100)</f>
        <v>99.3992606284658</v>
      </c>
      <c r="H27" s="23">
        <f>IF(H26="","",H26/'H24'!H26*100)</f>
        <v>96.76175790285274</v>
      </c>
      <c r="I27" s="5">
        <f>IF(I26="","",I26/'H24'!I26*100)</f>
        <v>98.58133418347015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24559</v>
      </c>
      <c r="D28" s="16">
        <v>7004</v>
      </c>
      <c r="E28" s="16">
        <f>IF(C28="","",SUM(C28:D28))</f>
        <v>31563</v>
      </c>
      <c r="F28" s="31">
        <f>IF(C28="","",C28/E28)</f>
        <v>0.7780946044419098</v>
      </c>
      <c r="G28" s="18">
        <v>12898</v>
      </c>
      <c r="H28" s="16">
        <v>5311</v>
      </c>
      <c r="I28" s="32">
        <f>IF(G28="","",SUM(G28:H28))</f>
        <v>18209</v>
      </c>
      <c r="J28" s="39">
        <f>IF(G28="","",G28/I28)</f>
        <v>0.708331045087594</v>
      </c>
    </row>
    <row r="29" spans="1:10" ht="23.25" customHeight="1" thickBot="1">
      <c r="A29" s="46" t="s">
        <v>18</v>
      </c>
      <c r="B29" s="8" t="s">
        <v>7</v>
      </c>
      <c r="C29" s="12">
        <f>IF(C28="","",C28/'H24'!C28*100)</f>
        <v>92.97720905580374</v>
      </c>
      <c r="D29" s="12">
        <f>IF(D28="","",D28/'H24'!D28*100)</f>
        <v>96.40743289745355</v>
      </c>
      <c r="E29" s="12">
        <f>IF(E28="","",E28/'H24'!E28*100)</f>
        <v>93.71715312212358</v>
      </c>
      <c r="F29" s="34" t="s">
        <v>10</v>
      </c>
      <c r="G29" s="12">
        <f>IF(G28="","",G28/'H24'!G28*100)</f>
        <v>102.54412466210844</v>
      </c>
      <c r="H29" s="12">
        <f>IF(H28="","",H28/'H24'!H28*100)</f>
        <v>98.73582450269566</v>
      </c>
      <c r="I29" s="4">
        <f>IF(I28="","",I28/'H24'!I28*100)</f>
        <v>101.40335245308236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183087</v>
      </c>
      <c r="D30" s="17">
        <f>SUMPRODUCT(D$6:D$29,($B$6:$B$29="台数")*1)</f>
        <v>55956</v>
      </c>
      <c r="E30" s="17">
        <f>SUMPRODUCT(E$6:E$29,($B$6:$B$29="台数")*1)</f>
        <v>239043</v>
      </c>
      <c r="F30" s="35">
        <f>C30/E30</f>
        <v>0.7659165924122439</v>
      </c>
      <c r="G30" s="17">
        <f>SUMPRODUCT(G$6:G$29,($B$6:$B$29="台数")*1)</f>
        <v>90480</v>
      </c>
      <c r="H30" s="17">
        <f>SUMPRODUCT(H$6:H$29,($B$6:$B$29="台数")*1)</f>
        <v>41038</v>
      </c>
      <c r="I30" s="17">
        <f>SUMPRODUCT(I$6:I$29,($B$6:$B$29="台数")*1)</f>
        <v>131518</v>
      </c>
      <c r="J30" s="41">
        <f>G30/I30</f>
        <v>0.6879666661597652</v>
      </c>
    </row>
    <row r="31" spans="1:10" ht="23.25" customHeight="1" thickBot="1">
      <c r="A31" s="48" t="s">
        <v>4</v>
      </c>
      <c r="B31" s="10" t="s">
        <v>7</v>
      </c>
      <c r="C31" s="11">
        <f>C30/SUMPRODUCT(('H24'!C$6:C$29),('H24'!$B$6:$B$29="台数")*1,(C$6:C$29&gt;0)*1)*100</f>
        <v>96.49362285232424</v>
      </c>
      <c r="D31" s="11">
        <f>D30/SUMPRODUCT(('H24'!D$6:D$29),('H24'!$B$6:$B$29="台数")*1,(D$6:D$29&gt;0)*1)*100</f>
        <v>99.96784221245578</v>
      </c>
      <c r="E31" s="11">
        <f>E30/SUMPRODUCT(('H24'!E$6:E$29),('H24'!$B$6:$B$29="台数")*1,(C$6:C$29&gt;0)*1)*100</f>
        <v>97.28505498262207</v>
      </c>
      <c r="F31" s="36" t="s">
        <v>8</v>
      </c>
      <c r="G31" s="11">
        <f>G30/SUMPRODUCT(('H24'!G$6:G$29),('H24'!$B$6:$B$29="台数")*1,(G$6:G$29&gt;0)*1)*100</f>
        <v>101.76583061522888</v>
      </c>
      <c r="H31" s="11">
        <f>H30/SUMPRODUCT(('H24'!H$6:H$29),('H24'!$B$6:$B$29="台数")*1,(H$6:H$29&gt;0)*1)*100</f>
        <v>101.8792979320275</v>
      </c>
      <c r="I31" s="11">
        <f>I30/SUMPRODUCT(('H24'!I$6:I$29),('H24'!$B$6:$B$29="台数")*1,(G$6:G$29&gt;0)*1)*100</f>
        <v>101.8012090625508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1">
      <selection activeCell="H31" sqref="H31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10907</v>
      </c>
      <c r="D6" s="27">
        <v>4144</v>
      </c>
      <c r="E6" s="27">
        <f>IF(C6="","",SUM(C6:D6))</f>
        <v>15051</v>
      </c>
      <c r="F6" s="28">
        <f>IF(C6="","",C6/E6)</f>
        <v>0.724669457178925</v>
      </c>
      <c r="G6" s="29">
        <v>5635</v>
      </c>
      <c r="H6" s="27">
        <v>2917</v>
      </c>
      <c r="I6" s="27">
        <f>IF(G6="","",SUM(G6:H6))</f>
        <v>8552</v>
      </c>
      <c r="J6" s="37">
        <f>IF(G6="","",G6/I6)</f>
        <v>0.6589101964452759</v>
      </c>
    </row>
    <row r="7" spans="1:10" ht="23.25" customHeight="1">
      <c r="A7" s="46" t="s">
        <v>18</v>
      </c>
      <c r="B7" s="3" t="s">
        <v>7</v>
      </c>
      <c r="C7" s="12">
        <f>IF(C6="","",C6/'H25'!C6*100)</f>
        <v>74.93644795602886</v>
      </c>
      <c r="D7" s="12">
        <f>IF(D6="","",D6/'H25'!D6*100)</f>
        <v>88.86982629208664</v>
      </c>
      <c r="E7" s="12">
        <f>IF(E6="","",E6/'H25'!E6*100)</f>
        <v>78.31720262254137</v>
      </c>
      <c r="F7" s="30" t="s">
        <v>8</v>
      </c>
      <c r="G7" s="22">
        <f>IF(G6="","",G6/'H25'!G6*100)</f>
        <v>78.98794505186432</v>
      </c>
      <c r="H7" s="23">
        <f>IF(H6="","",H6/'H25'!H6*100)</f>
        <v>86.07258778400708</v>
      </c>
      <c r="I7" s="5">
        <f>IF(I6="","",I6/'H25'!I6*100)</f>
        <v>81.26959992397606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13913</v>
      </c>
      <c r="D8" s="16">
        <v>4649</v>
      </c>
      <c r="E8" s="16">
        <f>IF(C8="","",SUM(C8:D8))</f>
        <v>18562</v>
      </c>
      <c r="F8" s="31">
        <f>IF(C8="","",C8/E8)</f>
        <v>0.749542075207413</v>
      </c>
      <c r="G8" s="18">
        <v>6814</v>
      </c>
      <c r="H8" s="16">
        <v>3276</v>
      </c>
      <c r="I8" s="32">
        <f>IF(G8="","",SUM(G8:H8))</f>
        <v>10090</v>
      </c>
      <c r="J8" s="39">
        <f>IF(G8="","",G8/I8)</f>
        <v>0.6753221010901883</v>
      </c>
    </row>
    <row r="9" spans="1:10" ht="23.25" customHeight="1">
      <c r="A9" s="46" t="s">
        <v>18</v>
      </c>
      <c r="B9" s="7" t="s">
        <v>7</v>
      </c>
      <c r="C9" s="13">
        <f>IF(C8="","",C8/'H25'!C8*100)</f>
        <v>91.71995517173183</v>
      </c>
      <c r="D9" s="13">
        <f>IF(D8="","",D8/'H25'!D8*100)</f>
        <v>96.77352206494588</v>
      </c>
      <c r="E9" s="13">
        <f>IF(E8="","",E8/'H25'!E8*100)</f>
        <v>92.9354628748811</v>
      </c>
      <c r="F9" s="30" t="s">
        <v>8</v>
      </c>
      <c r="G9" s="24">
        <f>IF(G8="","",G8/'H25'!G8*100)</f>
        <v>93.31689947959462</v>
      </c>
      <c r="H9" s="23">
        <f>IF(H8="","",H8/'H25'!H8*100)</f>
        <v>98.37837837837839</v>
      </c>
      <c r="I9" s="5">
        <f>IF(I8="","",I8/'H25'!I8*100)</f>
        <v>94.90218209179835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15166</v>
      </c>
      <c r="D10" s="16">
        <v>4613</v>
      </c>
      <c r="E10" s="16">
        <f>IF(C10="","",SUM(C10:D10))</f>
        <v>19779</v>
      </c>
      <c r="F10" s="31">
        <f>IF(C10="","",C10/E10)</f>
        <v>0.7667728398806816</v>
      </c>
      <c r="G10" s="18">
        <v>7229</v>
      </c>
      <c r="H10" s="16">
        <v>3337</v>
      </c>
      <c r="I10" s="32">
        <f>IF(G10="","",SUM(G10:H10))</f>
        <v>10566</v>
      </c>
      <c r="J10" s="39">
        <f>IF(G10="","",G10/I10)</f>
        <v>0.6841756577702063</v>
      </c>
    </row>
    <row r="11" spans="1:10" ht="23.25" customHeight="1">
      <c r="A11" s="46" t="s">
        <v>18</v>
      </c>
      <c r="B11" s="7" t="s">
        <v>7</v>
      </c>
      <c r="C11" s="13">
        <f>IF(C10="","",C10/'H25'!C10*100)</f>
        <v>102.98791253565123</v>
      </c>
      <c r="D11" s="13">
        <f>IF(D10="","",D10/'H25'!D10*100)</f>
        <v>101.11793073213502</v>
      </c>
      <c r="E11" s="13">
        <f>IF(E10="","",E10/'H25'!E10*100)</f>
        <v>102.54562422231439</v>
      </c>
      <c r="F11" s="30" t="s">
        <v>8</v>
      </c>
      <c r="G11" s="24">
        <f>IF(G10="","",G10/'H25'!G10*100)</f>
        <v>104.54085321764282</v>
      </c>
      <c r="H11" s="23">
        <f>IF(H10="","",H10/'H25'!H10*100)</f>
        <v>102.2052067381317</v>
      </c>
      <c r="I11" s="5">
        <f>IF(I10="","",I10/'H25'!I10*100)</f>
        <v>103.7917485265226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15724</v>
      </c>
      <c r="D12" s="16">
        <v>5068</v>
      </c>
      <c r="E12" s="16">
        <f>IF(C12="","",SUM(C12:D12))</f>
        <v>20792</v>
      </c>
      <c r="F12" s="31">
        <f>IF(C12="","",C12/E12)</f>
        <v>0.7562524047710658</v>
      </c>
      <c r="G12" s="18">
        <v>7220</v>
      </c>
      <c r="H12" s="16">
        <v>3500</v>
      </c>
      <c r="I12" s="32">
        <f>IF(G12="","",SUM(G12:H12))</f>
        <v>10720</v>
      </c>
      <c r="J12" s="39">
        <f>IF(G12="","",G12/I12)</f>
        <v>0.6735074626865671</v>
      </c>
    </row>
    <row r="13" spans="1:10" ht="23.25" customHeight="1">
      <c r="A13" s="46" t="s">
        <v>18</v>
      </c>
      <c r="B13" s="7" t="s">
        <v>7</v>
      </c>
      <c r="C13" s="13">
        <f>IF(C12="","",C12/'H25'!C12*100)</f>
        <v>91.4186046511628</v>
      </c>
      <c r="D13" s="13">
        <f>IF(D12="","",D12/'H25'!D12*100)</f>
        <v>97.4240676662822</v>
      </c>
      <c r="E13" s="13">
        <f>IF(E12="","",E12/'H25'!E12*100)</f>
        <v>92.81314168377823</v>
      </c>
      <c r="F13" s="30" t="s">
        <v>8</v>
      </c>
      <c r="G13" s="24">
        <f>IF(G12="","",G12/'H25'!G12*100)</f>
        <v>91.99796126401631</v>
      </c>
      <c r="H13" s="23">
        <f>IF(H12="","",H12/'H25'!H12*100)</f>
        <v>98.92594686263426</v>
      </c>
      <c r="I13" s="5">
        <f>IF(I12="","",I12/'H25'!I12*100)</f>
        <v>94.15071139996488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11666</v>
      </c>
      <c r="D14" s="16">
        <v>3760</v>
      </c>
      <c r="E14" s="16">
        <f>IF(C14="","",SUM(C14:D14))</f>
        <v>15426</v>
      </c>
      <c r="F14" s="31">
        <f>IF(C14="","",C14/E14)</f>
        <v>0.7562556722416699</v>
      </c>
      <c r="G14" s="18">
        <v>5429</v>
      </c>
      <c r="H14" s="16">
        <v>2741</v>
      </c>
      <c r="I14" s="32">
        <f>IF(G14="","",SUM(G14:H14))</f>
        <v>8170</v>
      </c>
      <c r="J14" s="39">
        <f>IF(G14="","",G14/I14)</f>
        <v>0.6645042839657282</v>
      </c>
    </row>
    <row r="15" spans="1:10" ht="23.25" customHeight="1">
      <c r="A15" s="46" t="s">
        <v>18</v>
      </c>
      <c r="B15" s="7" t="s">
        <v>7</v>
      </c>
      <c r="C15" s="13">
        <f>IF(C14="","",C14/'H25'!C14*100)</f>
        <v>92.87477111694929</v>
      </c>
      <c r="D15" s="13">
        <f>IF(D14="","",D14/'H25'!D14*100)</f>
        <v>92.02153695545766</v>
      </c>
      <c r="E15" s="13">
        <f>IF(E14="","",E14/'H25'!E14*100)</f>
        <v>92.66534510722653</v>
      </c>
      <c r="F15" s="30" t="s">
        <v>8</v>
      </c>
      <c r="G15" s="24">
        <f>IF(G14="","",G14/'H25'!G14*100)</f>
        <v>91.35116944304224</v>
      </c>
      <c r="H15" s="23">
        <f>IF(H14="","",H14/'H25'!H14*100)</f>
        <v>99.31159420289855</v>
      </c>
      <c r="I15" s="5">
        <f>IF(I14="","",I14/'H25'!I14*100)</f>
        <v>93.87567505457888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16960</v>
      </c>
      <c r="D16" s="16">
        <v>4931</v>
      </c>
      <c r="E16" s="16">
        <f>IF(C16="","",SUM(C16:D16))</f>
        <v>21891</v>
      </c>
      <c r="F16" s="31">
        <f>IF(C16="","",C16/E16)</f>
        <v>0.7747476131743639</v>
      </c>
      <c r="G16" s="18">
        <v>7318</v>
      </c>
      <c r="H16" s="16">
        <v>3409</v>
      </c>
      <c r="I16" s="32">
        <f>IF(G16="","",SUM(G16:H16))</f>
        <v>10727</v>
      </c>
      <c r="J16" s="39">
        <f>IF(G16="","",G16/I16)</f>
        <v>0.6822037848419875</v>
      </c>
    </row>
    <row r="17" spans="1:10" ht="23.25" customHeight="1">
      <c r="A17" s="46" t="s">
        <v>18</v>
      </c>
      <c r="B17" s="7" t="s">
        <v>7</v>
      </c>
      <c r="C17" s="13">
        <f>IF(C16="","",C16/'H25'!C16*100)</f>
        <v>108.28066143139883</v>
      </c>
      <c r="D17" s="13">
        <f>IF(D16="","",D16/'H25'!D16*100)</f>
        <v>103.87613229408048</v>
      </c>
      <c r="E17" s="13">
        <f>IF(E16="","",E16/'H25'!E16*100)</f>
        <v>107.2562469377756</v>
      </c>
      <c r="F17" s="30" t="s">
        <v>8</v>
      </c>
      <c r="G17" s="24">
        <f>IF(G16="","",G16/'H25'!G16*100)</f>
        <v>104.64750464750465</v>
      </c>
      <c r="H17" s="23">
        <f>IF(H16="","",H16/'H25'!H16*100)</f>
        <v>108.32538925961232</v>
      </c>
      <c r="I17" s="5">
        <f>IF(I16="","",I16/'H25'!I16*100)</f>
        <v>105.7889546351085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15729</v>
      </c>
      <c r="D18" s="16">
        <v>5050</v>
      </c>
      <c r="E18" s="16">
        <f>IF(C18="","",SUM(C18:D18))</f>
        <v>20779</v>
      </c>
      <c r="F18" s="31">
        <f>IF(C18="","",C18/E18)</f>
        <v>0.7569661677655325</v>
      </c>
      <c r="G18" s="18">
        <v>7238</v>
      </c>
      <c r="H18" s="16">
        <v>3352</v>
      </c>
      <c r="I18" s="32">
        <f>IF(G18="","",SUM(G18:H18))</f>
        <v>10590</v>
      </c>
      <c r="J18" s="39">
        <f>IF(G18="","",G18/I18)</f>
        <v>0.6834749763928234</v>
      </c>
    </row>
    <row r="19" spans="1:10" ht="23.25" customHeight="1">
      <c r="A19" s="46" t="s">
        <v>18</v>
      </c>
      <c r="B19" s="7" t="s">
        <v>7</v>
      </c>
      <c r="C19" s="13">
        <f>IF(C18="","",C18/'H25'!C18*100)</f>
        <v>107.34320616938511</v>
      </c>
      <c r="D19" s="13">
        <f>IF(D18="","",D18/'H25'!D18*100)</f>
        <v>103.67481010059537</v>
      </c>
      <c r="E19" s="13">
        <f>IF(E18="","",E18/'H25'!E18*100)</f>
        <v>106.42798606842861</v>
      </c>
      <c r="F19" s="30" t="s">
        <v>8</v>
      </c>
      <c r="G19" s="24">
        <f>IF(G18="","",G18/'H25'!G18*100)</f>
        <v>97.5603181021701</v>
      </c>
      <c r="H19" s="23">
        <f>IF(H18="","",H18/'H25'!H18*100)</f>
        <v>96.65513264129181</v>
      </c>
      <c r="I19" s="5">
        <f>IF(I18="","",I18/'H25'!I18*100)</f>
        <v>97.27197575089556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12914</v>
      </c>
      <c r="D20" s="33">
        <v>4120</v>
      </c>
      <c r="E20" s="33">
        <f>IF(C20="","",SUM(C20:D20))</f>
        <v>17034</v>
      </c>
      <c r="F20" s="31">
        <f>IF(C20="","",C20/E20)</f>
        <v>0.7581307972290713</v>
      </c>
      <c r="G20" s="18">
        <v>6359</v>
      </c>
      <c r="H20" s="16">
        <v>3001</v>
      </c>
      <c r="I20" s="32">
        <f>IF(G20="","",SUM(G20:H20))</f>
        <v>9360</v>
      </c>
      <c r="J20" s="39">
        <f>IF(G20="","",G20/I20)</f>
        <v>0.6793803418803419</v>
      </c>
    </row>
    <row r="21" spans="1:10" ht="23.25" customHeight="1">
      <c r="A21" s="46" t="s">
        <v>18</v>
      </c>
      <c r="B21" s="7" t="s">
        <v>7</v>
      </c>
      <c r="C21" s="13">
        <f>IF(C20="","",C20/'H25'!C20*100)</f>
        <v>100.57632398753896</v>
      </c>
      <c r="D21" s="13">
        <f>IF(D20="","",D20/'H25'!D20*100)</f>
        <v>100.46330163374786</v>
      </c>
      <c r="E21" s="13">
        <f>IF(E20="","",E20/'H25'!E20*100)</f>
        <v>100.54896405170888</v>
      </c>
      <c r="F21" s="30" t="s">
        <v>8</v>
      </c>
      <c r="G21" s="24">
        <f>IF(G20="","",G20/'H25'!G20*100)</f>
        <v>91.39120436907157</v>
      </c>
      <c r="H21" s="23">
        <f>IF(H20="","",H20/'H25'!H20*100)</f>
        <v>92.19662058371736</v>
      </c>
      <c r="I21" s="5">
        <f>IF(I20="","",I20/'H25'!I20*100)</f>
        <v>91.64789973563106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11890</v>
      </c>
      <c r="D22" s="16">
        <v>3729</v>
      </c>
      <c r="E22" s="16">
        <f>IF(C22="","",SUM(C22:D22))</f>
        <v>15619</v>
      </c>
      <c r="F22" s="31">
        <f>IF(C22="","",C22/E22)</f>
        <v>0.7612523208912222</v>
      </c>
      <c r="G22" s="18">
        <v>6009</v>
      </c>
      <c r="H22" s="16">
        <v>2817</v>
      </c>
      <c r="I22" s="32">
        <f>IF(G22="","",SUM(G22:H22))</f>
        <v>8826</v>
      </c>
      <c r="J22" s="39">
        <f>IF(G22="","",G22/I22)</f>
        <v>0.6808293677770224</v>
      </c>
    </row>
    <row r="23" spans="1:10" ht="23.25" customHeight="1">
      <c r="A23" s="46" t="s">
        <v>18</v>
      </c>
      <c r="B23" s="7" t="s">
        <v>7</v>
      </c>
      <c r="C23" s="13">
        <f>IF(C22="","",C22/'H25'!C22*100)</f>
        <v>108.55473386286863</v>
      </c>
      <c r="D23" s="13">
        <f>IF(D22="","",D22/'H25'!D22*100)</f>
        <v>109.32277924362357</v>
      </c>
      <c r="E23" s="13">
        <f>IF(E22="","",E22/'H25'!E22*100)</f>
        <v>108.73712057922585</v>
      </c>
      <c r="F23" s="30" t="s">
        <v>8</v>
      </c>
      <c r="G23" s="24">
        <f>IF(G22="","",G22/'H25'!G22*100)</f>
        <v>101.19568878410239</v>
      </c>
      <c r="H23" s="23">
        <f>IF(H22="","",H22/'H25'!H22*100)</f>
        <v>101.44040331292763</v>
      </c>
      <c r="I23" s="5">
        <f>IF(I22="","",I22/'H25'!I22*100)</f>
        <v>101.27366609294319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13340</v>
      </c>
      <c r="D24" s="16">
        <v>3854</v>
      </c>
      <c r="E24" s="16">
        <f>IF(C24="","",SUM(C24:D24))</f>
        <v>17194</v>
      </c>
      <c r="F24" s="31">
        <f>IF(C24="","",C24/E24)</f>
        <v>0.7758520414097941</v>
      </c>
      <c r="G24" s="18">
        <v>6766</v>
      </c>
      <c r="H24" s="16">
        <v>3160</v>
      </c>
      <c r="I24" s="32">
        <f>IF(G24="","",SUM(G24:H24))</f>
        <v>9926</v>
      </c>
      <c r="J24" s="39">
        <f>IF(G24="","",G24/I24)</f>
        <v>0.6816441668345758</v>
      </c>
    </row>
    <row r="25" spans="1:10" ht="23.25" customHeight="1">
      <c r="A25" s="46" t="s">
        <v>18</v>
      </c>
      <c r="B25" s="7" t="s">
        <v>7</v>
      </c>
      <c r="C25" s="13">
        <f>IF(C24="","",C24/'H25'!C24*100)</f>
        <v>106.70292753159494</v>
      </c>
      <c r="D25" s="13">
        <f>IF(D24="","",D24/'H25'!D24*100)</f>
        <v>110.84268047167099</v>
      </c>
      <c r="E25" s="13">
        <f>IF(E24="","",E24/'H25'!E24*100)</f>
        <v>107.60372989548783</v>
      </c>
      <c r="F25" s="30" t="s">
        <v>8</v>
      </c>
      <c r="G25" s="24">
        <f>IF(G24="","",G24/'H25'!G24*100)</f>
        <v>103.64583333333333</v>
      </c>
      <c r="H25" s="23">
        <f>IF(H24="","",H24/'H25'!H24*100)</f>
        <v>104.1872733267392</v>
      </c>
      <c r="I25" s="5">
        <f>IF(I24="","",I24/'H25'!I24*100)</f>
        <v>103.81759230206045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18322</v>
      </c>
      <c r="D26" s="16">
        <v>5308</v>
      </c>
      <c r="E26" s="16">
        <f>IF(C26="","",SUM(C26:D26))</f>
        <v>23630</v>
      </c>
      <c r="F26" s="31">
        <f>IF(C26="","",C26/E26)</f>
        <v>0.7753702920016927</v>
      </c>
      <c r="G26" s="18">
        <v>8689</v>
      </c>
      <c r="H26" s="16">
        <v>4023</v>
      </c>
      <c r="I26" s="32">
        <f>IF(G26="","",SUM(G26:H26))</f>
        <v>12712</v>
      </c>
      <c r="J26" s="39">
        <f>IF(G26="","",G26/I26)</f>
        <v>0.6835273757079925</v>
      </c>
    </row>
    <row r="27" spans="1:10" ht="23.25" customHeight="1">
      <c r="A27" s="46" t="s">
        <v>18</v>
      </c>
      <c r="B27" s="7" t="s">
        <v>7</v>
      </c>
      <c r="C27" s="13">
        <f>IF(C26="","",C26/'H25'!C26*100)</f>
        <v>103.47904665085281</v>
      </c>
      <c r="D27" s="13">
        <f>IF(D26="","",D26/'H25'!D26*100)</f>
        <v>105.56881463802705</v>
      </c>
      <c r="E27" s="13">
        <f>IF(E26="","",E26/'H25'!E26*100)</f>
        <v>103.9412333949151</v>
      </c>
      <c r="F27" s="30" t="s">
        <v>8</v>
      </c>
      <c r="G27" s="24">
        <f>IF(G26="","",G26/'H25'!G26*100)</f>
        <v>100.98791259879125</v>
      </c>
      <c r="H27" s="23">
        <f>IF(H26="","",H26/'H25'!H26*100)</f>
        <v>106.85258964143426</v>
      </c>
      <c r="I27" s="5">
        <f>IF(I26="","",I26/'H25'!I26*100)</f>
        <v>102.77306168647425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27541</v>
      </c>
      <c r="D28" s="16">
        <v>7566</v>
      </c>
      <c r="E28" s="16">
        <f>IF(C28="","",SUM(C28:D28))</f>
        <v>35107</v>
      </c>
      <c r="F28" s="31">
        <f>IF(C28="","",C28/E28)</f>
        <v>0.7844874241604238</v>
      </c>
      <c r="G28" s="18">
        <v>13110</v>
      </c>
      <c r="H28" s="16">
        <v>5579</v>
      </c>
      <c r="I28" s="32">
        <f>IF(G28="","",SUM(G28:H28))</f>
        <v>18689</v>
      </c>
      <c r="J28" s="39">
        <f>IF(G28="","",G28/I28)</f>
        <v>0.7014821552785061</v>
      </c>
    </row>
    <row r="29" spans="1:10" ht="23.25" customHeight="1" thickBot="1">
      <c r="A29" s="46" t="s">
        <v>18</v>
      </c>
      <c r="B29" s="8" t="s">
        <v>7</v>
      </c>
      <c r="C29" s="12">
        <f>IF(C28="","",C28/'H25'!C28*100)</f>
        <v>112.14218819984526</v>
      </c>
      <c r="D29" s="12">
        <f>IF(D28="","",D28/'H25'!D28*100)</f>
        <v>108.02398629354654</v>
      </c>
      <c r="E29" s="12">
        <f>IF(E28="","",E28/'H25'!E28*100)</f>
        <v>111.22833697683998</v>
      </c>
      <c r="F29" s="34" t="s">
        <v>10</v>
      </c>
      <c r="G29" s="12">
        <f>IF(G28="","",G28/'H25'!G28*100)</f>
        <v>101.64366568460225</v>
      </c>
      <c r="H29" s="12">
        <f>IF(H28="","",H28/'H25'!H28*100)</f>
        <v>105.0461306721898</v>
      </c>
      <c r="I29" s="4">
        <f>IF(I28="","",I28/'H25'!I28*100)</f>
        <v>102.63605909165796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184072</v>
      </c>
      <c r="D30" s="17">
        <f>SUMPRODUCT(D$6:D$29,($B$6:$B$29="台数")*1)</f>
        <v>56792</v>
      </c>
      <c r="E30" s="17">
        <f>SUMPRODUCT(E$6:E$29,($B$6:$B$29="台数")*1)</f>
        <v>240864</v>
      </c>
      <c r="F30" s="35">
        <f>C30/E30</f>
        <v>0.7642154908994288</v>
      </c>
      <c r="G30" s="17">
        <f>SUMPRODUCT(G$6:G$29,($B$6:$B$29="台数")*1)</f>
        <v>87816</v>
      </c>
      <c r="H30" s="17">
        <f>SUMPRODUCT(H$6:H$29,($B$6:$B$29="台数")*1)</f>
        <v>41112</v>
      </c>
      <c r="I30" s="17">
        <f>SUMPRODUCT(I$6:I$29,($B$6:$B$29="台数")*1)</f>
        <v>128928</v>
      </c>
      <c r="J30" s="41">
        <f>G30/I30</f>
        <v>0.6811243484735666</v>
      </c>
    </row>
    <row r="31" spans="1:10" ht="23.25" customHeight="1" thickBot="1">
      <c r="A31" s="48" t="s">
        <v>4</v>
      </c>
      <c r="B31" s="10" t="s">
        <v>7</v>
      </c>
      <c r="C31" s="11">
        <f>C30/SUMPRODUCT(('H25'!C$6:C$29),('H25'!$B$6:$B$29="台数")*1,(C$6:C$29&gt;0)*1)*100</f>
        <v>100.53799559772129</v>
      </c>
      <c r="D31" s="11">
        <f>D30/SUMPRODUCT(('H25'!D$6:D$29),('H25'!$B$6:$B$29="台数")*1,(D$6:D$29&gt;0)*1)*100</f>
        <v>101.49403102437628</v>
      </c>
      <c r="E31" s="11">
        <f>E30/SUMPRODUCT(('H25'!E$6:E$29),('H25'!$B$6:$B$29="台数")*1,(C$6:C$29&gt;0)*1)*100</f>
        <v>100.76178762816733</v>
      </c>
      <c r="F31" s="36" t="s">
        <v>8</v>
      </c>
      <c r="G31" s="11">
        <f>G30/SUMPRODUCT(('H25'!G$6:G$29),('H25'!$B$6:$B$29="台数")*1,(G$6:G$29&gt;0)*1)*100</f>
        <v>97.05570291777188</v>
      </c>
      <c r="H31" s="11">
        <f>H30/SUMPRODUCT(('H25'!H$6:H$29),('H25'!$B$6:$B$29="台数")*1,(H$6:H$29&gt;0)*1)*100</f>
        <v>100.18032067839565</v>
      </c>
      <c r="I31" s="11">
        <f>I30/SUMPRODUCT(('H25'!I$6:I$29),('H25'!$B$6:$B$29="台数")*1,(G$6:G$29&gt;0)*1)*100</f>
        <v>98.03068781459572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I28" sqref="I28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13792</v>
      </c>
      <c r="D6" s="27">
        <v>4828</v>
      </c>
      <c r="E6" s="27">
        <f>IF(C6="","",SUM(C6:D6))</f>
        <v>18620</v>
      </c>
      <c r="F6" s="28">
        <f>IF(C6="","",C6/E6)</f>
        <v>0.7407089151450054</v>
      </c>
      <c r="G6" s="29">
        <v>7318</v>
      </c>
      <c r="H6" s="27">
        <v>3759</v>
      </c>
      <c r="I6" s="27">
        <f>IF(G6="","",SUM(G6:H6))</f>
        <v>11077</v>
      </c>
      <c r="J6" s="37">
        <f>IF(G6="","",G6/I6)</f>
        <v>0.6606481899431254</v>
      </c>
    </row>
    <row r="7" spans="1:10" ht="23.25" customHeight="1">
      <c r="A7" s="46" t="s">
        <v>18</v>
      </c>
      <c r="B7" s="3" t="s">
        <v>7</v>
      </c>
      <c r="C7" s="12">
        <f>IF(C6="","",C6/'H26'!C6*100)</f>
        <v>126.45090308975888</v>
      </c>
      <c r="D7" s="12">
        <f>IF(D6="","",D6/'H26'!D6*100)</f>
        <v>116.5057915057915</v>
      </c>
      <c r="E7" s="12">
        <f>IF(E6="","",E6/'H26'!E6*100)</f>
        <v>123.71271011892897</v>
      </c>
      <c r="F7" s="30" t="s">
        <v>8</v>
      </c>
      <c r="G7" s="22">
        <f>IF(G6="","",G6/'H26'!G6*100)</f>
        <v>129.86690328305235</v>
      </c>
      <c r="H7" s="23">
        <f>IF(H6="","",H6/'H26'!H6*100)</f>
        <v>128.8652725402811</v>
      </c>
      <c r="I7" s="5">
        <f>IF(I6="","",I6/'H26'!I6*100)</f>
        <v>129.52525724976613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13980</v>
      </c>
      <c r="D8" s="16">
        <v>4679</v>
      </c>
      <c r="E8" s="16">
        <f>IF(C8="","",SUM(C8:D8))</f>
        <v>18659</v>
      </c>
      <c r="F8" s="31">
        <f>IF(C8="","",C8/E8)</f>
        <v>0.7492362934776783</v>
      </c>
      <c r="G8" s="18">
        <v>7227</v>
      </c>
      <c r="H8" s="16">
        <v>3413</v>
      </c>
      <c r="I8" s="32">
        <f>IF(G8="","",SUM(G8:H8))</f>
        <v>10640</v>
      </c>
      <c r="J8" s="39">
        <f>IF(G8="","",G8/I8)</f>
        <v>0.6792293233082707</v>
      </c>
    </row>
    <row r="9" spans="1:10" ht="23.25" customHeight="1">
      <c r="A9" s="46" t="s">
        <v>18</v>
      </c>
      <c r="B9" s="7" t="s">
        <v>7</v>
      </c>
      <c r="C9" s="13">
        <f>IF(C8="","",C8/'H26'!C8*100)</f>
        <v>100.48156400488753</v>
      </c>
      <c r="D9" s="13">
        <f>IF(D8="","",D8/'H26'!D8*100)</f>
        <v>100.64530006453</v>
      </c>
      <c r="E9" s="13">
        <f>IF(E8="","",E8/'H26'!E8*100)</f>
        <v>100.52257299859929</v>
      </c>
      <c r="F9" s="30" t="s">
        <v>8</v>
      </c>
      <c r="G9" s="24">
        <f>IF(G8="","",G8/'H26'!G8*100)</f>
        <v>106.06105077781038</v>
      </c>
      <c r="H9" s="23">
        <f>IF(H8="","",H8/'H26'!H8*100)</f>
        <v>104.18192918192919</v>
      </c>
      <c r="I9" s="5">
        <f>IF(I8="","",I8/'H26'!I8*100)</f>
        <v>105.45094152626362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16953</v>
      </c>
      <c r="D10" s="16">
        <v>5117</v>
      </c>
      <c r="E10" s="16">
        <f>IF(C10="","",SUM(C10:D10))</f>
        <v>22070</v>
      </c>
      <c r="F10" s="31">
        <f>IF(C10="","",C10/E10)</f>
        <v>0.7681468056184866</v>
      </c>
      <c r="G10" s="18">
        <v>8276</v>
      </c>
      <c r="H10" s="16">
        <v>3855</v>
      </c>
      <c r="I10" s="32">
        <f>IF(G10="","",SUM(G10:H10))</f>
        <v>12131</v>
      </c>
      <c r="J10" s="39">
        <f>IF(G10="","",G10/I10)</f>
        <v>0.6822191080702333</v>
      </c>
    </row>
    <row r="11" spans="1:10" ht="23.25" customHeight="1">
      <c r="A11" s="46" t="s">
        <v>18</v>
      </c>
      <c r="B11" s="7" t="s">
        <v>7</v>
      </c>
      <c r="C11" s="13">
        <f>IF(C10="","",C10/'H26'!C10*100)</f>
        <v>111.78293551364895</v>
      </c>
      <c r="D11" s="13">
        <f>IF(D10="","",D10/'H26'!D10*100)</f>
        <v>110.92564491654022</v>
      </c>
      <c r="E11" s="13">
        <f>IF(E10="","",E10/'H26'!E10*100)</f>
        <v>111.58299206228828</v>
      </c>
      <c r="F11" s="30" t="s">
        <v>8</v>
      </c>
      <c r="G11" s="24">
        <f>IF(G10="","",G10/'H26'!G10*100)</f>
        <v>114.48333102780468</v>
      </c>
      <c r="H11" s="23">
        <f>IF(H10="","",H10/'H26'!H10*100)</f>
        <v>115.52292478273898</v>
      </c>
      <c r="I11" s="5">
        <f>IF(I10="","",I10/'H26'!I10*100)</f>
        <v>114.81166004164301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16503</v>
      </c>
      <c r="D12" s="16">
        <v>5212</v>
      </c>
      <c r="E12" s="16">
        <f>IF(C12="","",SUM(C12:D12))</f>
        <v>21715</v>
      </c>
      <c r="F12" s="31">
        <f>IF(C12="","",C12/E12)</f>
        <v>0.7599815795533041</v>
      </c>
      <c r="G12" s="18">
        <v>8045</v>
      </c>
      <c r="H12" s="16">
        <v>3680</v>
      </c>
      <c r="I12" s="32">
        <f>IF(G12="","",SUM(G12:H12))</f>
        <v>11725</v>
      </c>
      <c r="J12" s="39">
        <f>IF(G12="","",G12/I12)</f>
        <v>0.6861407249466951</v>
      </c>
    </row>
    <row r="13" spans="1:10" ht="23.25" customHeight="1">
      <c r="A13" s="46" t="s">
        <v>18</v>
      </c>
      <c r="B13" s="7" t="s">
        <v>7</v>
      </c>
      <c r="C13" s="13">
        <f>IF(C12="","",C12/'H26'!C12*100)</f>
        <v>104.95421012465023</v>
      </c>
      <c r="D13" s="13">
        <f>IF(D12="","",D12/'H26'!D12*100)</f>
        <v>102.84135753749013</v>
      </c>
      <c r="E13" s="13">
        <f>IF(E12="","",E12/'H26'!E12*100)</f>
        <v>104.43920738745672</v>
      </c>
      <c r="F13" s="30" t="s">
        <v>8</v>
      </c>
      <c r="G13" s="24">
        <f>IF(G12="","",G12/'H26'!G12*100)</f>
        <v>111.42659279778393</v>
      </c>
      <c r="H13" s="23">
        <f>IF(H12="","",H12/'H26'!H12*100)</f>
        <v>105.14285714285714</v>
      </c>
      <c r="I13" s="5">
        <f>IF(I12="","",I12/'H26'!I12*100)</f>
        <v>109.375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12712</v>
      </c>
      <c r="D14" s="16">
        <v>3883</v>
      </c>
      <c r="E14" s="16">
        <f>IF(C14="","",SUM(C14:D14))</f>
        <v>16595</v>
      </c>
      <c r="F14" s="31">
        <f>IF(C14="","",C14/E14)</f>
        <v>0.7660138595962639</v>
      </c>
      <c r="G14" s="18">
        <v>6324</v>
      </c>
      <c r="H14" s="16">
        <v>3006</v>
      </c>
      <c r="I14" s="32">
        <f>IF(G14="","",SUM(G14:H14))</f>
        <v>9330</v>
      </c>
      <c r="J14" s="39">
        <f>IF(G14="","",G14/I14)</f>
        <v>0.6778135048231512</v>
      </c>
    </row>
    <row r="15" spans="1:10" ht="23.25" customHeight="1">
      <c r="A15" s="46" t="s">
        <v>18</v>
      </c>
      <c r="B15" s="7" t="s">
        <v>7</v>
      </c>
      <c r="C15" s="13">
        <f>IF(C14="","",C14/'H26'!C14*100)</f>
        <v>108.96622664152238</v>
      </c>
      <c r="D15" s="13">
        <f>IF(D14="","",D14/'H26'!D14*100)</f>
        <v>103.2712765957447</v>
      </c>
      <c r="E15" s="13">
        <f>IF(E14="","",E14/'H26'!E14*100)</f>
        <v>107.57811487099703</v>
      </c>
      <c r="F15" s="30" t="s">
        <v>8</v>
      </c>
      <c r="G15" s="24">
        <f>IF(G14="","",G14/'H26'!G14*100)</f>
        <v>116.48554061521459</v>
      </c>
      <c r="H15" s="23">
        <f>IF(H14="","",H14/'H26'!H14*100)</f>
        <v>109.66800437796425</v>
      </c>
      <c r="I15" s="5">
        <f>IF(I14="","",I14/'H26'!I14*100)</f>
        <v>114.19828641370869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15188</v>
      </c>
      <c r="D16" s="16">
        <v>4547</v>
      </c>
      <c r="E16" s="16">
        <f>IF(C16="","",SUM(C16:D16))</f>
        <v>19735</v>
      </c>
      <c r="F16" s="31">
        <f>IF(C16="","",C16/E16)</f>
        <v>0.7695971624018242</v>
      </c>
      <c r="G16" s="18">
        <v>7315</v>
      </c>
      <c r="H16" s="16">
        <v>3230</v>
      </c>
      <c r="I16" s="32">
        <f>IF(G16="","",SUM(G16:H16))</f>
        <v>10545</v>
      </c>
      <c r="J16" s="39">
        <f>IF(G16="","",G16/I16)</f>
        <v>0.6936936936936937</v>
      </c>
    </row>
    <row r="17" spans="1:10" ht="23.25" customHeight="1">
      <c r="A17" s="46" t="s">
        <v>18</v>
      </c>
      <c r="B17" s="7" t="s">
        <v>7</v>
      </c>
      <c r="C17" s="13">
        <f>IF(C16="","",C16/'H26'!C16*100)</f>
        <v>89.55188679245283</v>
      </c>
      <c r="D17" s="13">
        <f>IF(D16="","",D16/'H26'!D16*100)</f>
        <v>92.21253295477591</v>
      </c>
      <c r="E17" s="13">
        <f>IF(E16="","",E16/'H26'!E16*100)</f>
        <v>90.15120369101457</v>
      </c>
      <c r="F17" s="30" t="s">
        <v>8</v>
      </c>
      <c r="G17" s="24">
        <f>IF(G16="","",G16/'H26'!G16*100)</f>
        <v>99.9590051926756</v>
      </c>
      <c r="H17" s="23">
        <f>IF(H16="","",H16/'H26'!H16*100)</f>
        <v>94.74919331182164</v>
      </c>
      <c r="I17" s="5">
        <f>IF(I16="","",I16/'H26'!I16*100)</f>
        <v>98.30334669525497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14329</v>
      </c>
      <c r="D18" s="16">
        <v>4579</v>
      </c>
      <c r="E18" s="16">
        <f>IF(C18="","",SUM(C18:D18))</f>
        <v>18908</v>
      </c>
      <c r="F18" s="31">
        <f>IF(C18="","",C18/E18)</f>
        <v>0.7578273746562302</v>
      </c>
      <c r="G18" s="18">
        <v>7371</v>
      </c>
      <c r="H18" s="16">
        <v>3347</v>
      </c>
      <c r="I18" s="32">
        <f>IF(G18="","",SUM(G18:H18))</f>
        <v>10718</v>
      </c>
      <c r="J18" s="39">
        <f>IF(G18="","",G18/I18)</f>
        <v>0.6877215898488523</v>
      </c>
    </row>
    <row r="19" spans="1:10" ht="23.25" customHeight="1">
      <c r="A19" s="46" t="s">
        <v>18</v>
      </c>
      <c r="B19" s="7" t="s">
        <v>7</v>
      </c>
      <c r="C19" s="13">
        <f>IF(C18="","",C18/'H26'!C18*100)</f>
        <v>91.09924343569203</v>
      </c>
      <c r="D19" s="13">
        <f>IF(D18="","",D18/'H26'!D18*100)</f>
        <v>90.67326732673267</v>
      </c>
      <c r="E19" s="13">
        <f>IF(E18="","",E18/'H26'!E18*100)</f>
        <v>90.99571682949131</v>
      </c>
      <c r="F19" s="30" t="s">
        <v>8</v>
      </c>
      <c r="G19" s="24">
        <f>IF(G18="","",G18/'H26'!G18*100)</f>
        <v>101.83752417794972</v>
      </c>
      <c r="H19" s="23">
        <f>IF(H18="","",H18/'H26'!H18*100)</f>
        <v>99.8508353221957</v>
      </c>
      <c r="I19" s="5">
        <f>IF(I18="","",I18/'H26'!I18*100)</f>
        <v>101.20868744098206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12942</v>
      </c>
      <c r="D20" s="33">
        <v>3787</v>
      </c>
      <c r="E20" s="33">
        <f>IF(C20="","",SUM(C20:D20))</f>
        <v>16729</v>
      </c>
      <c r="F20" s="31">
        <f>IF(C20="","",C20/E20)</f>
        <v>0.773626636379939</v>
      </c>
      <c r="G20" s="18">
        <v>7149</v>
      </c>
      <c r="H20" s="16">
        <v>3098</v>
      </c>
      <c r="I20" s="32">
        <f>IF(G20="","",SUM(G20:H20))</f>
        <v>10247</v>
      </c>
      <c r="J20" s="39">
        <f>IF(G20="","",G20/I20)</f>
        <v>0.6976676100322046</v>
      </c>
    </row>
    <row r="21" spans="1:10" ht="23.25" customHeight="1">
      <c r="A21" s="46" t="s">
        <v>18</v>
      </c>
      <c r="B21" s="7" t="s">
        <v>7</v>
      </c>
      <c r="C21" s="13">
        <f>IF(C20="","",C20/'H26'!C20*100)</f>
        <v>100.21681895617161</v>
      </c>
      <c r="D21" s="13">
        <f>IF(D20="","",D20/'H26'!D20*100)</f>
        <v>91.91747572815534</v>
      </c>
      <c r="E21" s="13">
        <f>IF(E20="","",E20/'H26'!E20*100)</f>
        <v>98.20946342608899</v>
      </c>
      <c r="F21" s="30" t="s">
        <v>8</v>
      </c>
      <c r="G21" s="24">
        <f>IF(G20="","",G20/'H26'!G20*100)</f>
        <v>112.42333700267338</v>
      </c>
      <c r="H21" s="23">
        <f>IF(H20="","",H20/'H26'!H20*100)</f>
        <v>103.23225591469509</v>
      </c>
      <c r="I21" s="5">
        <f>IF(I20="","",I20/'H26'!I20*100)</f>
        <v>109.47649572649574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10799</v>
      </c>
      <c r="D22" s="16">
        <v>3343</v>
      </c>
      <c r="E22" s="16">
        <f>IF(C22="","",SUM(C22:D22))</f>
        <v>14142</v>
      </c>
      <c r="F22" s="31">
        <f>IF(C22="","",C22/E22)</f>
        <v>0.763611936076934</v>
      </c>
      <c r="G22" s="18">
        <v>6481</v>
      </c>
      <c r="H22" s="16">
        <v>2774</v>
      </c>
      <c r="I22" s="32">
        <f>IF(G22="","",SUM(G22:H22))</f>
        <v>9255</v>
      </c>
      <c r="J22" s="39">
        <f>IF(G22="","",G22/I22)</f>
        <v>0.7002701242571583</v>
      </c>
    </row>
    <row r="23" spans="1:10" ht="23.25" customHeight="1">
      <c r="A23" s="46" t="s">
        <v>18</v>
      </c>
      <c r="B23" s="7" t="s">
        <v>7</v>
      </c>
      <c r="C23" s="13">
        <f>IF(C22="","",C22/'H26'!C22*100)</f>
        <v>90.8242220353238</v>
      </c>
      <c r="D23" s="13">
        <f>IF(D22="","",D22/'H26'!D22*100)</f>
        <v>89.64869938321266</v>
      </c>
      <c r="E23" s="13">
        <f>IF(E22="","",E22/'H26'!E22*100)</f>
        <v>90.54356873039247</v>
      </c>
      <c r="F23" s="30" t="s">
        <v>8</v>
      </c>
      <c r="G23" s="24">
        <f>IF(G22="","",G22/'H26'!G22*100)</f>
        <v>107.85488434015645</v>
      </c>
      <c r="H23" s="23">
        <f>IF(H22="","",H22/'H26'!H22*100)</f>
        <v>98.4735534256301</v>
      </c>
      <c r="I23" s="5">
        <f>IF(I22="","",I22/'H26'!I22*100)</f>
        <v>104.86063902107409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11535</v>
      </c>
      <c r="D24" s="16">
        <v>3239</v>
      </c>
      <c r="E24" s="16">
        <f>IF(C24="","",SUM(C24:D24))</f>
        <v>14774</v>
      </c>
      <c r="F24" s="31">
        <f>IF(C24="","",C24/E24)</f>
        <v>0.7807635034520103</v>
      </c>
      <c r="G24" s="18">
        <v>6464</v>
      </c>
      <c r="H24" s="16">
        <v>2863</v>
      </c>
      <c r="I24" s="32">
        <f>IF(G24="","",SUM(G24:H24))</f>
        <v>9327</v>
      </c>
      <c r="J24" s="39">
        <f>IF(G24="","",G24/I24)</f>
        <v>0.6930417068725206</v>
      </c>
    </row>
    <row r="25" spans="1:10" ht="23.25" customHeight="1">
      <c r="A25" s="46" t="s">
        <v>18</v>
      </c>
      <c r="B25" s="7" t="s">
        <v>7</v>
      </c>
      <c r="C25" s="13">
        <f>IF(C24="","",C24/'H26'!C24*100)</f>
        <v>86.46926536731634</v>
      </c>
      <c r="D25" s="13">
        <f>IF(D24="","",D24/'H26'!D24*100)</f>
        <v>84.04255319148936</v>
      </c>
      <c r="E25" s="13">
        <f>IF(E24="","",E24/'H26'!E24*100)</f>
        <v>85.92532278701873</v>
      </c>
      <c r="F25" s="30" t="s">
        <v>8</v>
      </c>
      <c r="G25" s="24">
        <f>IF(G24="","",G24/'H26'!G24*100)</f>
        <v>95.53650605971032</v>
      </c>
      <c r="H25" s="23">
        <f>IF(H24="","",H24/'H26'!H24*100)</f>
        <v>90.60126582278481</v>
      </c>
      <c r="I25" s="5">
        <f>IF(I24="","",I24/'H26'!I24*100)</f>
        <v>93.96534354221238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18477</v>
      </c>
      <c r="D26" s="16">
        <v>4987</v>
      </c>
      <c r="E26" s="16">
        <f>IF(C26="","",SUM(C26:D26))</f>
        <v>23464</v>
      </c>
      <c r="F26" s="31">
        <f>IF(C26="","",C26/E26)</f>
        <v>0.7874616433685646</v>
      </c>
      <c r="G26" s="18">
        <v>9918</v>
      </c>
      <c r="H26" s="16">
        <v>3894</v>
      </c>
      <c r="I26" s="32">
        <f>IF(G26="","",SUM(G26:H26))</f>
        <v>13812</v>
      </c>
      <c r="J26" s="39">
        <f>IF(G26="","",G26/I26)</f>
        <v>0.7180712423979149</v>
      </c>
    </row>
    <row r="27" spans="1:10" ht="23.25" customHeight="1">
      <c r="A27" s="46" t="s">
        <v>18</v>
      </c>
      <c r="B27" s="7" t="s">
        <v>7</v>
      </c>
      <c r="C27" s="13">
        <f>IF(C26="","",C26/'H26'!C26*100)</f>
        <v>100.84597751337189</v>
      </c>
      <c r="D27" s="13">
        <f>IF(D26="","",D26/'H26'!D26*100)</f>
        <v>93.95252449133383</v>
      </c>
      <c r="E27" s="13">
        <f>IF(E26="","",E26/'H26'!E26*100)</f>
        <v>99.29750317393145</v>
      </c>
      <c r="F27" s="30" t="s">
        <v>8</v>
      </c>
      <c r="G27" s="24">
        <f>IF(G26="","",G26/'H26'!G26*100)</f>
        <v>114.14432040510991</v>
      </c>
      <c r="H27" s="23">
        <f>IF(H26="","",H26/'H26'!H26*100)</f>
        <v>96.79343773303505</v>
      </c>
      <c r="I27" s="5">
        <f>IF(I26="","",I26/'H26'!I26*100)</f>
        <v>108.65324103209566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23894</v>
      </c>
      <c r="D28" s="16">
        <v>6579</v>
      </c>
      <c r="E28" s="16">
        <f>IF(C28="","",SUM(C28:D28))</f>
        <v>30473</v>
      </c>
      <c r="F28" s="31">
        <f>IF(C28="","",C28/E28)</f>
        <v>0.784103960883405</v>
      </c>
      <c r="G28" s="18">
        <v>12861</v>
      </c>
      <c r="H28" s="16">
        <v>5173</v>
      </c>
      <c r="I28" s="32">
        <f>IF(G28="","",SUM(G28:H28))</f>
        <v>18034</v>
      </c>
      <c r="J28" s="39">
        <f>IF(G28="","",G28/I28)</f>
        <v>0.7131529333481202</v>
      </c>
    </row>
    <row r="29" spans="1:10" ht="23.25" customHeight="1" thickBot="1">
      <c r="A29" s="46" t="s">
        <v>18</v>
      </c>
      <c r="B29" s="8" t="s">
        <v>7</v>
      </c>
      <c r="C29" s="12">
        <f>IF(C28="","",C28/'H26'!C28*100)</f>
        <v>86.75792454885443</v>
      </c>
      <c r="D29" s="12">
        <f>IF(D28="","",D28/'H26'!D28*100)</f>
        <v>86.95479777954004</v>
      </c>
      <c r="E29" s="12">
        <f>IF(E28="","",E28/'H26'!E28*100)</f>
        <v>86.80035320591335</v>
      </c>
      <c r="F29" s="34" t="s">
        <v>10</v>
      </c>
      <c r="G29" s="12">
        <f>IF(G28="","",G28/'H26'!G28*100)</f>
        <v>98.10068649885584</v>
      </c>
      <c r="H29" s="12">
        <f>IF(H28="","",H28/'H26'!H28*100)</f>
        <v>92.72271016311167</v>
      </c>
      <c r="I29" s="4">
        <f>IF(I28="","",I28/'H26'!I28*100)</f>
        <v>96.49526459414629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181104</v>
      </c>
      <c r="D30" s="17">
        <f>SUMPRODUCT(D$6:D$29,($B$6:$B$29="台数")*1)</f>
        <v>54780</v>
      </c>
      <c r="E30" s="17">
        <f>SUMPRODUCT(E$6:E$29,($B$6:$B$29="台数")*1)</f>
        <v>235884</v>
      </c>
      <c r="F30" s="35">
        <f>C30/E30</f>
        <v>0.7677672076105204</v>
      </c>
      <c r="G30" s="17">
        <f>SUMPRODUCT(G$6:G$29,($B$6:$B$29="台数")*1)</f>
        <v>94749</v>
      </c>
      <c r="H30" s="17">
        <f>SUMPRODUCT(H$6:H$29,($B$6:$B$29="台数")*1)</f>
        <v>42092</v>
      </c>
      <c r="I30" s="17">
        <f>SUMPRODUCT(I$6:I$29,($B$6:$B$29="台数")*1)</f>
        <v>136841</v>
      </c>
      <c r="J30" s="41">
        <f>G30/I30</f>
        <v>0.6924021309402884</v>
      </c>
    </row>
    <row r="31" spans="1:10" ht="23.25" customHeight="1" thickBot="1">
      <c r="A31" s="48" t="s">
        <v>4</v>
      </c>
      <c r="B31" s="10" t="s">
        <v>7</v>
      </c>
      <c r="C31" s="11">
        <f>C30/SUMPRODUCT(('H26'!C$6:C$29),('H26'!$B$6:$B$29="台数")*1,(C$6:C$29&gt;0)*1)*100</f>
        <v>98.38758746577426</v>
      </c>
      <c r="D31" s="11">
        <f>D30/SUMPRODUCT(('H26'!D$6:D$29),('H26'!$B$6:$B$29="台数")*1,(D$6:D$29&gt;0)*1)*100</f>
        <v>96.45724749964783</v>
      </c>
      <c r="E31" s="11">
        <f>E30/SUMPRODUCT(('H26'!E$6:E$29),('H26'!$B$6:$B$29="台数")*1,(C$6:C$29&gt;0)*1)*100</f>
        <v>97.93244320446392</v>
      </c>
      <c r="F31" s="36" t="s">
        <v>8</v>
      </c>
      <c r="G31" s="11">
        <f>G30/SUMPRODUCT(('H26'!G$6:G$29),('H26'!$B$6:$B$29="台数")*1,(G$6:G$29&gt;0)*1)*100</f>
        <v>107.89491664389178</v>
      </c>
      <c r="H31" s="11">
        <f>H30/SUMPRODUCT(('H26'!H$6:H$29),('H26'!$B$6:$B$29="台数")*1,(H$6:H$29&gt;0)*1)*100</f>
        <v>102.38373224362715</v>
      </c>
      <c r="I31" s="11">
        <f>I30/SUMPRODUCT(('H26'!I$6:I$29),('H26'!$B$6:$B$29="台数")*1,(G$6:G$29&gt;0)*1)*100</f>
        <v>106.13753412757507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11768</v>
      </c>
      <c r="D6" s="27">
        <v>4303</v>
      </c>
      <c r="E6" s="27">
        <f>IF(C6="","",SUM(C6:D6))</f>
        <v>16071</v>
      </c>
      <c r="F6" s="28">
        <f>IF(C6="","",C6/E6)</f>
        <v>0.7322506377947856</v>
      </c>
      <c r="G6" s="29">
        <v>6874</v>
      </c>
      <c r="H6" s="27">
        <v>3217</v>
      </c>
      <c r="I6" s="27">
        <f>IF(G6="","",SUM(G6:H6))</f>
        <v>10091</v>
      </c>
      <c r="J6" s="37">
        <f>IF(G6="","",G6/I6)</f>
        <v>0.6812010702606283</v>
      </c>
    </row>
    <row r="7" spans="1:10" ht="23.25" customHeight="1">
      <c r="A7" s="46" t="s">
        <v>18</v>
      </c>
      <c r="B7" s="3" t="s">
        <v>7</v>
      </c>
      <c r="C7" s="12">
        <f>IF(C6="","",C6/'H27'!C6*100)</f>
        <v>85.32482598607889</v>
      </c>
      <c r="D7" s="12">
        <f>IF(D6="","",D6/'H27'!D6*100)</f>
        <v>89.12593206296603</v>
      </c>
      <c r="E7" s="12">
        <f>IF(E6="","",E6/'H27'!E6*100)</f>
        <v>86.31041890440386</v>
      </c>
      <c r="F7" s="30" t="s">
        <v>8</v>
      </c>
      <c r="G7" s="22">
        <f>IF(G6="","",G6/'H27'!G6*100)</f>
        <v>93.93276851598797</v>
      </c>
      <c r="H7" s="23">
        <f>IF(H6="","",H6/'H27'!H6*100)</f>
        <v>85.58127161479116</v>
      </c>
      <c r="I7" s="5">
        <f>IF(I6="","",I6/'H27'!I6*100)</f>
        <v>91.09867292588247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14345</v>
      </c>
      <c r="D8" s="16">
        <v>4211</v>
      </c>
      <c r="E8" s="16">
        <f>IF(C8="","",SUM(C8:D8))</f>
        <v>18556</v>
      </c>
      <c r="F8" s="31">
        <f>IF(C8="","",C8/E8)</f>
        <v>0.7730653158008192</v>
      </c>
      <c r="G8" s="18">
        <v>7621</v>
      </c>
      <c r="H8" s="16">
        <v>3184</v>
      </c>
      <c r="I8" s="32">
        <f>IF(G8="","",SUM(G8:H8))</f>
        <v>10805</v>
      </c>
      <c r="J8" s="39">
        <f>IF(G8="","",G8/I8)</f>
        <v>0.7053216103655715</v>
      </c>
    </row>
    <row r="9" spans="1:10" ht="23.25" customHeight="1">
      <c r="A9" s="46" t="s">
        <v>18</v>
      </c>
      <c r="B9" s="7" t="s">
        <v>7</v>
      </c>
      <c r="C9" s="13">
        <f>IF(C8="","",C8/'H27'!C8*100)</f>
        <v>102.61087267525035</v>
      </c>
      <c r="D9" s="13">
        <f>IF(D8="","",D8/'H27'!D8*100)</f>
        <v>89.9978627911947</v>
      </c>
      <c r="E9" s="13">
        <f>IF(E8="","",E8/'H27'!E8*100)</f>
        <v>99.44798756632188</v>
      </c>
      <c r="F9" s="30" t="s">
        <v>8</v>
      </c>
      <c r="G9" s="24">
        <f>IF(G8="","",G8/'H27'!G8*100)</f>
        <v>105.45177805451777</v>
      </c>
      <c r="H9" s="23">
        <f>IF(H8="","",H8/'H27'!H8*100)</f>
        <v>93.29036038675652</v>
      </c>
      <c r="I9" s="5">
        <f>IF(I8="","",I8/'H27'!I8*100)</f>
        <v>101.55075187969925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15637</v>
      </c>
      <c r="D10" s="16">
        <v>4827</v>
      </c>
      <c r="E10" s="16">
        <f>IF(C10="","",SUM(C10:D10))</f>
        <v>20464</v>
      </c>
      <c r="F10" s="31">
        <f>IF(C10="","",C10/E10)</f>
        <v>0.7641223612197029</v>
      </c>
      <c r="G10" s="18">
        <v>8072</v>
      </c>
      <c r="H10" s="16">
        <v>3441</v>
      </c>
      <c r="I10" s="32">
        <f>IF(G10="","",SUM(G10:H10))</f>
        <v>11513</v>
      </c>
      <c r="J10" s="39">
        <f>IF(G10="","",G10/I10)</f>
        <v>0.7011204725093373</v>
      </c>
    </row>
    <row r="11" spans="1:10" ht="23.25" customHeight="1">
      <c r="A11" s="46" t="s">
        <v>18</v>
      </c>
      <c r="B11" s="7" t="s">
        <v>7</v>
      </c>
      <c r="C11" s="13">
        <f>IF(C10="","",C10/'H27'!C10*100)</f>
        <v>92.23736211879904</v>
      </c>
      <c r="D11" s="13">
        <f>IF(D10="","",D10/'H27'!D10*100)</f>
        <v>94.33261676763729</v>
      </c>
      <c r="E11" s="13">
        <f>IF(E10="","",E10/'H27'!E10*100)</f>
        <v>92.7231536021749</v>
      </c>
      <c r="F11" s="30" t="s">
        <v>8</v>
      </c>
      <c r="G11" s="24">
        <f>IF(G10="","",G10/'H27'!G10*100)</f>
        <v>97.53504108264862</v>
      </c>
      <c r="H11" s="23">
        <f>IF(H10="","",H10/'H27'!H10*100)</f>
        <v>89.26070038910507</v>
      </c>
      <c r="I11" s="5">
        <f>IF(I10="","",I10/'H27'!I10*100)</f>
        <v>94.90561371692358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14540</v>
      </c>
      <c r="D12" s="16">
        <v>4612</v>
      </c>
      <c r="E12" s="16">
        <f>IF(C12="","",SUM(C12:D12))</f>
        <v>19152</v>
      </c>
      <c r="F12" s="31">
        <f>IF(C12="","",C12/E12)</f>
        <v>0.7591896407685882</v>
      </c>
      <c r="G12" s="18">
        <v>7475</v>
      </c>
      <c r="H12" s="16">
        <v>3279</v>
      </c>
      <c r="I12" s="32">
        <f>IF(G12="","",SUM(G12:H12))</f>
        <v>10754</v>
      </c>
      <c r="J12" s="39">
        <f>IF(G12="","",G12/I12)</f>
        <v>0.6950901989957226</v>
      </c>
    </row>
    <row r="13" spans="1:10" ht="23.25" customHeight="1">
      <c r="A13" s="46" t="s">
        <v>18</v>
      </c>
      <c r="B13" s="7" t="s">
        <v>7</v>
      </c>
      <c r="C13" s="13">
        <f>IF(C12="","",C12/'H27'!C12*100)</f>
        <v>88.10519299521299</v>
      </c>
      <c r="D13" s="13">
        <f>IF(D12="","",D12/'H27'!D12*100)</f>
        <v>88.48810437452033</v>
      </c>
      <c r="E13" s="13">
        <f>IF(E12="","",E12/'H27'!E12*100)</f>
        <v>88.19709877964542</v>
      </c>
      <c r="F13" s="30" t="s">
        <v>8</v>
      </c>
      <c r="G13" s="24">
        <f>IF(G12="","",G12/'H27'!G12*100)</f>
        <v>92.91485394655066</v>
      </c>
      <c r="H13" s="23">
        <f>IF(H12="","",H12/'H27'!H12*100)</f>
        <v>89.10326086956522</v>
      </c>
      <c r="I13" s="5">
        <f>IF(I12="","",I12/'H27'!I12*100)</f>
        <v>91.71855010660981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13559</v>
      </c>
      <c r="D14" s="16">
        <v>4064</v>
      </c>
      <c r="E14" s="16">
        <f>IF(C14="","",SUM(C14:D14))</f>
        <v>17623</v>
      </c>
      <c r="F14" s="31">
        <f>IF(C14="","",C14/E14)</f>
        <v>0.7693922714634285</v>
      </c>
      <c r="G14" s="18">
        <v>6764</v>
      </c>
      <c r="H14" s="16">
        <v>2913</v>
      </c>
      <c r="I14" s="32">
        <f>IF(G14="","",SUM(G14:H14))</f>
        <v>9677</v>
      </c>
      <c r="J14" s="39">
        <f>IF(G14="","",G14/I14)</f>
        <v>0.6989769556680789</v>
      </c>
    </row>
    <row r="15" spans="1:10" ht="23.25" customHeight="1">
      <c r="A15" s="46" t="s">
        <v>18</v>
      </c>
      <c r="B15" s="7" t="s">
        <v>7</v>
      </c>
      <c r="C15" s="13">
        <f>IF(C14="","",C14/'H27'!C14*100)</f>
        <v>106.66299559471366</v>
      </c>
      <c r="D15" s="13">
        <f>IF(D14="","",D14/'H27'!D14*100)</f>
        <v>104.66134432140097</v>
      </c>
      <c r="E15" s="13">
        <f>IF(E14="","",E14/'H27'!E14*100)</f>
        <v>106.194636938837</v>
      </c>
      <c r="F15" s="30" t="s">
        <v>8</v>
      </c>
      <c r="G15" s="24">
        <f>IF(G14="","",G14/'H27'!G14*100)</f>
        <v>106.95762175838077</v>
      </c>
      <c r="H15" s="23">
        <f>IF(H14="","",H14/'H27'!H14*100)</f>
        <v>96.9061876247505</v>
      </c>
      <c r="I15" s="5">
        <f>IF(I14="","",I14/'H27'!I14*100)</f>
        <v>103.71918542336549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17100</v>
      </c>
      <c r="D16" s="16">
        <v>4782</v>
      </c>
      <c r="E16" s="16">
        <f>IF(C16="","",SUM(C16:D16))</f>
        <v>21882</v>
      </c>
      <c r="F16" s="31">
        <f>IF(C16="","",C16/E16)</f>
        <v>0.781464217164793</v>
      </c>
      <c r="G16" s="18">
        <v>7748</v>
      </c>
      <c r="H16" s="16">
        <v>3549</v>
      </c>
      <c r="I16" s="32">
        <f>IF(G16="","",SUM(G16:H16))</f>
        <v>11297</v>
      </c>
      <c r="J16" s="39">
        <f>IF(G16="","",G16/I16)</f>
        <v>0.6858457997698504</v>
      </c>
    </row>
    <row r="17" spans="1:10" ht="23.25" customHeight="1">
      <c r="A17" s="46" t="s">
        <v>18</v>
      </c>
      <c r="B17" s="7" t="s">
        <v>7</v>
      </c>
      <c r="C17" s="13">
        <f>IF(C16="","",C16/'H27'!C16*100)</f>
        <v>112.58888596260206</v>
      </c>
      <c r="D17" s="13">
        <f>IF(D16="","",D16/'H27'!D16*100)</f>
        <v>105.16824279744887</v>
      </c>
      <c r="E17" s="13">
        <f>IF(E16="","",E16/'H27'!E16*100)</f>
        <v>110.87914872054725</v>
      </c>
      <c r="F17" s="30" t="s">
        <v>8</v>
      </c>
      <c r="G17" s="24">
        <f>IF(G16="","",G16/'H27'!G16*100)</f>
        <v>105.91934381408066</v>
      </c>
      <c r="H17" s="23">
        <f>IF(H16="","",H16/'H27'!H16*100)</f>
        <v>109.87616099071207</v>
      </c>
      <c r="I17" s="5">
        <f>IF(I16="","",I16/'H27'!I16*100)</f>
        <v>107.13134186818398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15171</v>
      </c>
      <c r="D18" s="16">
        <v>4584</v>
      </c>
      <c r="E18" s="16">
        <f>IF(C18="","",SUM(C18:D18))</f>
        <v>19755</v>
      </c>
      <c r="F18" s="31">
        <f>IF(C18="","",C18/E18)</f>
        <v>0.7679574791192103</v>
      </c>
      <c r="G18" s="18">
        <v>7152</v>
      </c>
      <c r="H18" s="16">
        <v>3178</v>
      </c>
      <c r="I18" s="32">
        <f>IF(G18="","",SUM(G18:H18))</f>
        <v>10330</v>
      </c>
      <c r="J18" s="39">
        <f>IF(G18="","",G18/I18)</f>
        <v>0.692352371732817</v>
      </c>
    </row>
    <row r="19" spans="1:10" ht="23.25" customHeight="1">
      <c r="A19" s="46" t="s">
        <v>18</v>
      </c>
      <c r="B19" s="7" t="s">
        <v>7</v>
      </c>
      <c r="C19" s="13">
        <f>IF(C18="","",C18/'H27'!C18*100)</f>
        <v>105.87619512875986</v>
      </c>
      <c r="D19" s="13">
        <f>IF(D18="","",D18/'H27'!D18*100)</f>
        <v>100.1091941471937</v>
      </c>
      <c r="E19" s="13">
        <f>IF(E18="","",E18/'H27'!E18*100)</f>
        <v>104.47958536069389</v>
      </c>
      <c r="F19" s="30" t="s">
        <v>8</v>
      </c>
      <c r="G19" s="24">
        <f>IF(G18="","",G18/'H27'!G18*100)</f>
        <v>97.02889702889703</v>
      </c>
      <c r="H19" s="23">
        <f>IF(H18="","",H18/'H27'!H18*100)</f>
        <v>94.95070212130265</v>
      </c>
      <c r="I19" s="5">
        <f>IF(I18="","",I18/'H27'!I18*100)</f>
        <v>96.37992162716925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14790</v>
      </c>
      <c r="D20" s="33">
        <v>4441</v>
      </c>
      <c r="E20" s="33">
        <f>IF(C20="","",SUM(C20:D20))</f>
        <v>19231</v>
      </c>
      <c r="F20" s="31">
        <f>IF(C20="","",C20/E20)</f>
        <v>0.7690707711507462</v>
      </c>
      <c r="G20" s="18">
        <v>7733</v>
      </c>
      <c r="H20" s="16">
        <v>3342</v>
      </c>
      <c r="I20" s="32">
        <f>IF(G20="","",SUM(G20:H20))</f>
        <v>11075</v>
      </c>
      <c r="J20" s="39">
        <f>IF(G20="","",G20/I20)</f>
        <v>0.6982392776523701</v>
      </c>
    </row>
    <row r="21" spans="1:10" ht="23.25" customHeight="1">
      <c r="A21" s="46" t="s">
        <v>18</v>
      </c>
      <c r="B21" s="7" t="s">
        <v>7</v>
      </c>
      <c r="C21" s="13">
        <f>IF(C20="","",C20/'H27'!C20*100)</f>
        <v>114.2790913305517</v>
      </c>
      <c r="D21" s="13">
        <f>IF(D20="","",D20/'H27'!D20*100)</f>
        <v>117.2696065487193</v>
      </c>
      <c r="E21" s="13">
        <f>IF(E20="","",E20/'H27'!E20*100)</f>
        <v>114.95606431944528</v>
      </c>
      <c r="F21" s="30" t="s">
        <v>8</v>
      </c>
      <c r="G21" s="24">
        <f>IF(G20="","",G20/'H27'!G20*100)</f>
        <v>108.16897468177366</v>
      </c>
      <c r="H21" s="23">
        <f>IF(H20="","",H20/'H27'!H20*100)</f>
        <v>107.87604906391219</v>
      </c>
      <c r="I21" s="5">
        <f>IF(I20="","",I20/'H27'!I20*100)</f>
        <v>108.08041377964281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12260</v>
      </c>
      <c r="D22" s="16">
        <v>3593</v>
      </c>
      <c r="E22" s="16">
        <f>IF(C22="","",SUM(C22:D22))</f>
        <v>15853</v>
      </c>
      <c r="F22" s="31">
        <f>IF(C22="","",C22/E22)</f>
        <v>0.7733552009083454</v>
      </c>
      <c r="G22" s="18">
        <v>6666</v>
      </c>
      <c r="H22" s="16">
        <v>2841</v>
      </c>
      <c r="I22" s="32">
        <f>IF(G22="","",SUM(G22:H22))</f>
        <v>9507</v>
      </c>
      <c r="J22" s="39">
        <f>IF(G22="","",G22/I22)</f>
        <v>0.7011675607447144</v>
      </c>
    </row>
    <row r="23" spans="1:10" ht="23.25" customHeight="1">
      <c r="A23" s="46" t="s">
        <v>18</v>
      </c>
      <c r="B23" s="7" t="s">
        <v>7</v>
      </c>
      <c r="C23" s="13">
        <f>IF(C22="","",C22/'H27'!C22*100)</f>
        <v>113.52903046578386</v>
      </c>
      <c r="D23" s="13">
        <f>IF(D22="","",D22/'H27'!D22*100)</f>
        <v>107.47831289261143</v>
      </c>
      <c r="E23" s="13">
        <f>IF(E22="","",E22/'H27'!E22*100)</f>
        <v>112.09871305331636</v>
      </c>
      <c r="F23" s="30" t="s">
        <v>8</v>
      </c>
      <c r="G23" s="24">
        <f>IF(G22="","",G22/'H27'!G22*100)</f>
        <v>102.85449776269093</v>
      </c>
      <c r="H23" s="23">
        <f>IF(H22="","",H22/'H27'!H22*100)</f>
        <v>102.41528478731074</v>
      </c>
      <c r="I23" s="5">
        <f>IF(I22="","",I22/'H27'!I22*100)</f>
        <v>102.72285251215558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13787</v>
      </c>
      <c r="D24" s="16">
        <v>3614</v>
      </c>
      <c r="E24" s="16">
        <f>IF(C24="","",SUM(C24:D24))</f>
        <v>17401</v>
      </c>
      <c r="F24" s="31">
        <f>IF(C24="","",C24/E24)</f>
        <v>0.7923107867363944</v>
      </c>
      <c r="G24" s="18">
        <v>7411</v>
      </c>
      <c r="H24" s="16">
        <v>3031</v>
      </c>
      <c r="I24" s="32">
        <f>IF(G24="","",SUM(G24:H24))</f>
        <v>10442</v>
      </c>
      <c r="J24" s="39">
        <f>IF(G24="","",G24/I24)</f>
        <v>0.7097299367937177</v>
      </c>
    </row>
    <row r="25" spans="1:10" ht="23.25" customHeight="1">
      <c r="A25" s="46" t="s">
        <v>18</v>
      </c>
      <c r="B25" s="7" t="s">
        <v>7</v>
      </c>
      <c r="C25" s="13">
        <f>IF(C24="","",C24/'H27'!C24*100)</f>
        <v>119.52319029042047</v>
      </c>
      <c r="D25" s="13">
        <f>IF(D24="","",D24/'H27'!D24*100)</f>
        <v>111.57764742204384</v>
      </c>
      <c r="E25" s="13">
        <f>IF(E24="","",E24/'H27'!E24*100)</f>
        <v>117.78123730878572</v>
      </c>
      <c r="F25" s="30" t="s">
        <v>8</v>
      </c>
      <c r="G25" s="24">
        <f>IF(G24="","",G24/'H27'!G24*100)</f>
        <v>114.65037128712872</v>
      </c>
      <c r="H25" s="23">
        <f>IF(H24="","",H24/'H27'!H24*100)</f>
        <v>105.86797066014671</v>
      </c>
      <c r="I25" s="5">
        <f>IF(I24="","",I24/'H27'!I24*100)</f>
        <v>111.9545405811086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19226</v>
      </c>
      <c r="D26" s="16">
        <v>5107</v>
      </c>
      <c r="E26" s="16">
        <f>IF(C26="","",SUM(C26:D26))</f>
        <v>24333</v>
      </c>
      <c r="F26" s="31">
        <f>IF(C26="","",C26/E26)</f>
        <v>0.7901204126083919</v>
      </c>
      <c r="G26" s="18">
        <v>9967</v>
      </c>
      <c r="H26" s="16">
        <v>4120</v>
      </c>
      <c r="I26" s="32">
        <f>IF(G26="","",SUM(G26:H27))</f>
        <v>14293.29785193906</v>
      </c>
      <c r="J26" s="39">
        <f>IF(G26="","",G26/I26)</f>
        <v>0.6973198280233036</v>
      </c>
    </row>
    <row r="27" spans="1:10" ht="23.25" customHeight="1">
      <c r="A27" s="46" t="s">
        <v>18</v>
      </c>
      <c r="B27" s="7" t="s">
        <v>7</v>
      </c>
      <c r="C27" s="13">
        <f>IF(C26="","",C26/'H27'!C26*100)</f>
        <v>104.05368836932402</v>
      </c>
      <c r="D27" s="13">
        <f>IF(D26="","",D26/'H27'!D26*100)</f>
        <v>102.40625626629236</v>
      </c>
      <c r="E27" s="13">
        <f>IF(E26="","",E26/'H27'!E26*100)</f>
        <v>103.7035458574838</v>
      </c>
      <c r="F27" s="30" t="s">
        <v>8</v>
      </c>
      <c r="G27" s="24">
        <f>IF(G26="","",G26/'H27'!G26*100)</f>
        <v>100.49405122000404</v>
      </c>
      <c r="H27" s="24">
        <f>IF(H26="","",H26/'H27'!H26*100)</f>
        <v>105.80380071905495</v>
      </c>
      <c r="I27" s="5">
        <f>IF(I26="","",I26/'H27'!I26*100)</f>
        <v>103.48463547595613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27062</v>
      </c>
      <c r="D28" s="16">
        <v>7286</v>
      </c>
      <c r="E28" s="16">
        <f>IF(C28="","",SUM(C28:D28))</f>
        <v>34348</v>
      </c>
      <c r="F28" s="31">
        <f>IF(C28="","",C28/E28)</f>
        <v>0.7878770234074765</v>
      </c>
      <c r="G28" s="18">
        <v>13946</v>
      </c>
      <c r="H28" s="16">
        <v>5439</v>
      </c>
      <c r="I28" s="32">
        <f>IF(G28="","",SUM(G28:H28))</f>
        <v>19385</v>
      </c>
      <c r="J28" s="39">
        <f>IF(G28="","",G28/I28)</f>
        <v>0.7194222336858396</v>
      </c>
    </row>
    <row r="29" spans="1:10" ht="23.25" customHeight="1" thickBot="1">
      <c r="A29" s="46" t="s">
        <v>18</v>
      </c>
      <c r="B29" s="8" t="s">
        <v>7</v>
      </c>
      <c r="C29" s="12">
        <f>IF(C28="","",C28/'H27'!C28*100)</f>
        <v>113.25855863396667</v>
      </c>
      <c r="D29" s="12">
        <f>IF(D28="","",D28/'H27'!D28*100)</f>
        <v>110.74631402948776</v>
      </c>
      <c r="E29" s="12">
        <f>IF(E28="","",E28/'H27'!E28*100)</f>
        <v>112.71617497456765</v>
      </c>
      <c r="F29" s="34" t="s">
        <v>10</v>
      </c>
      <c r="G29" s="12">
        <f>IF(G28="","",G28/'H27'!G28*100)</f>
        <v>108.43635798149445</v>
      </c>
      <c r="H29" s="12">
        <f>IF(H28="","",H28/'H27'!H28*100)</f>
        <v>105.14208389715832</v>
      </c>
      <c r="I29" s="4">
        <f>IF(I28="","",I28/'H27'!I28*100)</f>
        <v>107.49140512365531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189245</v>
      </c>
      <c r="D30" s="17">
        <f>SUMPRODUCT(D$6:D$29,($B$6:$B$29="台数")*1)</f>
        <v>55424</v>
      </c>
      <c r="E30" s="17">
        <f>SUMPRODUCT(E$6:E$29,($B$6:$B$29="台数")*1)</f>
        <v>244669</v>
      </c>
      <c r="F30" s="35">
        <f>C30/E30</f>
        <v>0.7734735499797686</v>
      </c>
      <c r="G30" s="17">
        <f>SUMPRODUCT(G$6:G$29,($B$6:$B$29="台数")*1)</f>
        <v>97429</v>
      </c>
      <c r="H30" s="17">
        <f>SUMPRODUCT(H$6:H$29,($B$6:$B$29="台数")*1)</f>
        <v>41534</v>
      </c>
      <c r="I30" s="17">
        <f>SUMPRODUCT(I$6:I$29,($B$6:$B$29="台数")*1)</f>
        <v>139169.29785193905</v>
      </c>
      <c r="J30" s="41">
        <f>G30/I30</f>
        <v>0.7000753866248131</v>
      </c>
    </row>
    <row r="31" spans="1:10" ht="23.25" customHeight="1" thickBot="1">
      <c r="A31" s="48" t="s">
        <v>4</v>
      </c>
      <c r="B31" s="10" t="s">
        <v>7</v>
      </c>
      <c r="C31" s="11">
        <f>C30/SUMPRODUCT(('H27'!C$6:C$29),('H27'!$B$6:$B$29="台数")*1,(C$6:C$29&gt;0)*1)*100</f>
        <v>104.49520717377861</v>
      </c>
      <c r="D31" s="11">
        <f>D30/SUMPRODUCT(('H27'!D$6:D$29),('H27'!$B$6:$B$29="台数")*1,(D$6:D$29&gt;0)*1)*100</f>
        <v>101.17561153705732</v>
      </c>
      <c r="E31" s="11">
        <f>E30/SUMPRODUCT(('H27'!E$6:E$29),('H27'!$B$6:$B$29="台数")*1,(C$6:C$29&gt;0)*1)*100</f>
        <v>103.72428820945889</v>
      </c>
      <c r="F31" s="36" t="s">
        <v>8</v>
      </c>
      <c r="G31" s="11">
        <f>G30/SUMPRODUCT(('H27'!G$6:G$29),('H27'!$B$6:$B$29="台数")*1,(G$6:G$29&gt;0)*1)*100</f>
        <v>102.8285258947324</v>
      </c>
      <c r="H31" s="11">
        <f>H30/SUMPRODUCT(('H27'!H$6:H$29),('H27'!$B$6:$B$29="台数")*1,(H$6:H$29&gt;0)*1)*100</f>
        <v>98.67433241471063</v>
      </c>
      <c r="I31" s="11">
        <f>I30/SUMPRODUCT(('H27'!I$6:I$29),('H27'!$B$6:$B$29="台数")*1,(G$6:G$29&gt;0)*1)*100</f>
        <v>101.70146217284224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C13" sqref="C13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13136</v>
      </c>
      <c r="D6" s="27">
        <v>4495</v>
      </c>
      <c r="E6" s="27">
        <f>IF(C6="","",SUM(C6:D6))</f>
        <v>17631</v>
      </c>
      <c r="F6" s="28">
        <f>IF(C6="","",C6/E6)</f>
        <v>0.7450513300436731</v>
      </c>
      <c r="G6" s="29">
        <v>7402</v>
      </c>
      <c r="H6" s="27">
        <v>3731</v>
      </c>
      <c r="I6" s="27">
        <f>IF(G6="","",SUM(G6:H6))</f>
        <v>11133</v>
      </c>
      <c r="J6" s="37">
        <f>IF(G6="","",G6/I6)</f>
        <v>0.6648702056947813</v>
      </c>
    </row>
    <row r="7" spans="1:10" ht="23.25" customHeight="1">
      <c r="A7" s="46" t="s">
        <v>18</v>
      </c>
      <c r="B7" s="3" t="s">
        <v>7</v>
      </c>
      <c r="C7" s="12">
        <f>IF(C6="","",C6/'H28'!C6*100)</f>
        <v>111.62474507138</v>
      </c>
      <c r="D7" s="12">
        <f>IF(D6="","",D6/'H28'!D6*100)</f>
        <v>104.46200325354404</v>
      </c>
      <c r="E7" s="12">
        <f>IF(E6="","",E6/'H28'!E6*100)</f>
        <v>109.70692551801382</v>
      </c>
      <c r="F7" s="30" t="s">
        <v>8</v>
      </c>
      <c r="G7" s="22">
        <f>IF(G6="","",G6/'H28'!G6*100)</f>
        <v>107.68111725341869</v>
      </c>
      <c r="H7" s="23">
        <f>IF(H6="","",H6/'H28'!H6*100)</f>
        <v>115.9776188995959</v>
      </c>
      <c r="I7" s="5">
        <f>IF(I6="","",I6/'H28'!I6*100)</f>
        <v>110.3260330988009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14977</v>
      </c>
      <c r="D8" s="16">
        <v>4493</v>
      </c>
      <c r="E8" s="16">
        <f>IF(C8="","",SUM(C8:D8))</f>
        <v>19470</v>
      </c>
      <c r="F8" s="31">
        <f>IF(C8="","",C8/E8)</f>
        <v>0.7692347200821777</v>
      </c>
      <c r="G8" s="18">
        <v>8175</v>
      </c>
      <c r="H8" s="16">
        <v>3501</v>
      </c>
      <c r="I8" s="32">
        <f>IF(G8="","",SUM(G8:H8))</f>
        <v>11676</v>
      </c>
      <c r="J8" s="39">
        <f>IF(G8="","",G8/I8)</f>
        <v>0.7001541623843782</v>
      </c>
    </row>
    <row r="9" spans="1:10" ht="23.25" customHeight="1">
      <c r="A9" s="46" t="s">
        <v>18</v>
      </c>
      <c r="B9" s="7" t="s">
        <v>7</v>
      </c>
      <c r="C9" s="13">
        <f>IF(C8="","",C8/'H28'!C8*100)</f>
        <v>104.40571627744859</v>
      </c>
      <c r="D9" s="13">
        <f>IF(D8="","",D8/'H28'!D8*100)</f>
        <v>106.6967466160057</v>
      </c>
      <c r="E9" s="13">
        <f>IF(E8="","",E8/'H28'!E8*100)</f>
        <v>104.92563052381978</v>
      </c>
      <c r="F9" s="30" t="s">
        <v>8</v>
      </c>
      <c r="G9" s="24">
        <f>IF(G8="","",G8/'H28'!G8*100)</f>
        <v>107.26938721952499</v>
      </c>
      <c r="H9" s="23">
        <f>IF(H8="","",H8/'H28'!H8*100)</f>
        <v>109.95603015075378</v>
      </c>
      <c r="I9" s="5">
        <f>IF(I8="","",I8/'H28'!I8*100)</f>
        <v>108.06108283202221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16877</v>
      </c>
      <c r="D10" s="16">
        <v>5127</v>
      </c>
      <c r="E10" s="16">
        <f>IF(C10="","",SUM(C10:D10))</f>
        <v>22004</v>
      </c>
      <c r="F10" s="31">
        <f>IF(C10="","",C10/E10)</f>
        <v>0.7669969096527904</v>
      </c>
      <c r="G10" s="18">
        <v>8733</v>
      </c>
      <c r="H10" s="16">
        <v>3626</v>
      </c>
      <c r="I10" s="32">
        <f>IF(G10="","",SUM(G10:H10))</f>
        <v>12359</v>
      </c>
      <c r="J10" s="39">
        <f>IF(G10="","",G10/I10)</f>
        <v>0.7066105671979933</v>
      </c>
    </row>
    <row r="11" spans="1:10" ht="23.25" customHeight="1">
      <c r="A11" s="46" t="s">
        <v>18</v>
      </c>
      <c r="B11" s="7" t="s">
        <v>7</v>
      </c>
      <c r="C11" s="13">
        <f>IF(C10="","",C10/'H28'!C10*100)</f>
        <v>107.92990982925113</v>
      </c>
      <c r="D11" s="13">
        <f>IF(D10="","",D10/'H28'!D10*100)</f>
        <v>106.21504039776259</v>
      </c>
      <c r="E11" s="13">
        <f>IF(E10="","",E10/'H28'!E10*100)</f>
        <v>107.52541047693511</v>
      </c>
      <c r="F11" s="30" t="s">
        <v>8</v>
      </c>
      <c r="G11" s="24">
        <f>IF(G10="","",G10/'H28'!G10*100)</f>
        <v>108.18880079286421</v>
      </c>
      <c r="H11" s="23">
        <f>IF(H10="","",H10/'H28'!H10*100)</f>
        <v>105.3763440860215</v>
      </c>
      <c r="I11" s="5">
        <f>IF(I10="","",I10/'H28'!I10*100)</f>
        <v>107.34821506123512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15598</v>
      </c>
      <c r="D12" s="16">
        <v>4553</v>
      </c>
      <c r="E12" s="16">
        <f>IF(C12="","",SUM(C12:D12))</f>
        <v>20151</v>
      </c>
      <c r="F12" s="31">
        <f>IF(C12="","",C12/E12)</f>
        <v>0.7740558781201925</v>
      </c>
      <c r="G12" s="18">
        <v>8002</v>
      </c>
      <c r="H12" s="16">
        <v>3365</v>
      </c>
      <c r="I12" s="32">
        <f>IF(G12="","",SUM(G12:H12))</f>
        <v>11367</v>
      </c>
      <c r="J12" s="39">
        <f>IF(G12="","",G12/I12)</f>
        <v>0.7039676255828274</v>
      </c>
    </row>
    <row r="13" spans="1:10" ht="23.25" customHeight="1">
      <c r="A13" s="46" t="s">
        <v>18</v>
      </c>
      <c r="B13" s="7" t="s">
        <v>7</v>
      </c>
      <c r="C13" s="13">
        <f>IF(C12="","",C12/'H28'!C12*100)</f>
        <v>107.2764786795048</v>
      </c>
      <c r="D13" s="13">
        <f>IF(D12="","",D12/'H28'!D12*100)</f>
        <v>98.72072853425846</v>
      </c>
      <c r="E13" s="13">
        <f>IF(E12="","",E12/'H28'!E12*100)</f>
        <v>105.21616541353383</v>
      </c>
      <c r="F13" s="30" t="s">
        <v>8</v>
      </c>
      <c r="G13" s="24">
        <f>IF(G12="","",G12/'H28'!G12*100)</f>
        <v>107.05016722408027</v>
      </c>
      <c r="H13" s="23">
        <f>IF(H12="","",H12/'H28'!H12*100)</f>
        <v>102.62275083867031</v>
      </c>
      <c r="I13" s="5">
        <f>IF(I12="","",I12/'H28'!I12*100)</f>
        <v>105.70020457504184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13685</v>
      </c>
      <c r="D14" s="16">
        <v>4136</v>
      </c>
      <c r="E14" s="16">
        <f>IF(C14="","",SUM(C14:D14))</f>
        <v>17821</v>
      </c>
      <c r="F14" s="31">
        <f>IF(C14="","",C14/E14)</f>
        <v>0.7679142584591213</v>
      </c>
      <c r="G14" s="18">
        <v>7172</v>
      </c>
      <c r="H14" s="16">
        <v>2963</v>
      </c>
      <c r="I14" s="32">
        <f>IF(G14="","",SUM(G14:H14))</f>
        <v>10135</v>
      </c>
      <c r="J14" s="39">
        <f>IF(G14="","",G14/I14)</f>
        <v>0.7076467686235817</v>
      </c>
    </row>
    <row r="15" spans="1:10" ht="23.25" customHeight="1">
      <c r="A15" s="46" t="s">
        <v>18</v>
      </c>
      <c r="B15" s="7" t="s">
        <v>7</v>
      </c>
      <c r="C15" s="13">
        <f>IF(C14="","",C14/'H28'!C14*100)</f>
        <v>100.92927207021167</v>
      </c>
      <c r="D15" s="13">
        <f>IF(D14="","",D14/'H28'!D14*100)</f>
        <v>101.77165354330708</v>
      </c>
      <c r="E15" s="13">
        <f>IF(E14="","",E14/'H28'!E14*100)</f>
        <v>101.1235317482835</v>
      </c>
      <c r="F15" s="30" t="s">
        <v>8</v>
      </c>
      <c r="G15" s="24">
        <f>IF(G14="","",G14/'H28'!G14*100)</f>
        <v>106.03193376700177</v>
      </c>
      <c r="H15" s="23">
        <f>IF(H14="","",H14/'H28'!H14*100)</f>
        <v>101.7164435290079</v>
      </c>
      <c r="I15" s="5">
        <f>IF(I14="","",I14/'H28'!I14*100)</f>
        <v>104.73287175777617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15339</v>
      </c>
      <c r="D16" s="16">
        <v>4422</v>
      </c>
      <c r="E16" s="16">
        <f>IF(C16="","",SUM(C16:D16))</f>
        <v>19761</v>
      </c>
      <c r="F16" s="31">
        <f>IF(C16="","",C16/E16)</f>
        <v>0.7762258994990132</v>
      </c>
      <c r="G16" s="18">
        <v>7684</v>
      </c>
      <c r="H16" s="16">
        <v>3193</v>
      </c>
      <c r="I16" s="32">
        <f>IF(G16="","",SUM(G16:H16))</f>
        <v>10877</v>
      </c>
      <c r="J16" s="39">
        <f>IF(G16="","",G16/I16)</f>
        <v>0.7064447917624345</v>
      </c>
    </row>
    <row r="17" spans="1:10" ht="23.25" customHeight="1">
      <c r="A17" s="46" t="s">
        <v>18</v>
      </c>
      <c r="B17" s="7" t="s">
        <v>7</v>
      </c>
      <c r="C17" s="13">
        <f>IF(C16="","",C16/'H28'!C16*100)</f>
        <v>89.70175438596492</v>
      </c>
      <c r="D17" s="13">
        <f>IF(D16="","",D16/'H28'!D16*100)</f>
        <v>92.47176913425345</v>
      </c>
      <c r="E17" s="13">
        <f>IF(E16="","",E16/'H28'!E16*100)</f>
        <v>90.30710172744722</v>
      </c>
      <c r="F17" s="30" t="s">
        <v>8</v>
      </c>
      <c r="G17" s="24">
        <f>IF(G16="","",G16/'H28'!G16*100)</f>
        <v>99.17398038203407</v>
      </c>
      <c r="H17" s="23">
        <f>IF(H16="","",H16/'H28'!H16*100)</f>
        <v>89.96900535362073</v>
      </c>
      <c r="I17" s="5">
        <f>IF(I16="","",I16/'H28'!I16*100)</f>
        <v>96.28219881384439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14645</v>
      </c>
      <c r="D18" s="16">
        <v>4290</v>
      </c>
      <c r="E18" s="16">
        <f>IF(C18="","",SUM(C18:D18))</f>
        <v>18935</v>
      </c>
      <c r="F18" s="31">
        <f>IF(C18="","",C18/E18)</f>
        <v>0.773435437021389</v>
      </c>
      <c r="G18" s="18">
        <v>7822</v>
      </c>
      <c r="H18" s="16">
        <v>3146</v>
      </c>
      <c r="I18" s="32">
        <f>IF(G18="","",SUM(G18:H18))</f>
        <v>10968</v>
      </c>
      <c r="J18" s="39">
        <f>IF(G18="","",G18/I18)</f>
        <v>0.713165572574763</v>
      </c>
    </row>
    <row r="19" spans="1:10" ht="23.25" customHeight="1">
      <c r="A19" s="46" t="s">
        <v>18</v>
      </c>
      <c r="B19" s="7" t="s">
        <v>7</v>
      </c>
      <c r="C19" s="13">
        <f>IF(C18="","",C18/'H28'!C18*100)</f>
        <v>96.53285874365565</v>
      </c>
      <c r="D19" s="13">
        <f>IF(D18="","",D18/'H28'!D18*100)</f>
        <v>93.58638743455498</v>
      </c>
      <c r="E19" s="13">
        <f>IF(E18="","",E18/'H28'!E18*100)</f>
        <v>95.84915211338901</v>
      </c>
      <c r="F19" s="30" t="s">
        <v>8</v>
      </c>
      <c r="G19" s="24">
        <f>IF(G18="","",G18/'H28'!G18*100)</f>
        <v>109.36800894854586</v>
      </c>
      <c r="H19" s="23">
        <f>IF(H18="","",H18/'H28'!H18*100)</f>
        <v>98.99307740717433</v>
      </c>
      <c r="I19" s="5">
        <f>IF(I18="","",I18/'H28'!I18*100)</f>
        <v>106.17618586640852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13360</v>
      </c>
      <c r="D20" s="33">
        <v>3755</v>
      </c>
      <c r="E20" s="33">
        <f>IF(C20="","",SUM(C20:D20))</f>
        <v>17115</v>
      </c>
      <c r="F20" s="31">
        <f>IF(C20="","",C20/E20)</f>
        <v>0.780601811276658</v>
      </c>
      <c r="G20" s="18">
        <v>7954</v>
      </c>
      <c r="H20" s="16">
        <v>3358</v>
      </c>
      <c r="I20" s="32">
        <f>IF(G20="","",SUM(G20:H20))</f>
        <v>11312</v>
      </c>
      <c r="J20" s="39">
        <f>IF(G20="","",G20/I20)</f>
        <v>0.7031471004243282</v>
      </c>
    </row>
    <row r="21" spans="1:10" ht="23.25" customHeight="1">
      <c r="A21" s="46" t="s">
        <v>18</v>
      </c>
      <c r="B21" s="7" t="s">
        <v>7</v>
      </c>
      <c r="C21" s="13">
        <f>IF(C20="","",C20/'H28'!C20*100)</f>
        <v>90.3313049357674</v>
      </c>
      <c r="D21" s="13">
        <f>IF(D20="","",D20/'H28'!D20*100)</f>
        <v>84.55302859716281</v>
      </c>
      <c r="E21" s="13">
        <f>IF(E20="","",E20/'H28'!E20*100)</f>
        <v>88.99693203681555</v>
      </c>
      <c r="F21" s="30" t="s">
        <v>8</v>
      </c>
      <c r="G21" s="24">
        <f>IF(G20="","",G20/'H28'!G20*100)</f>
        <v>102.85788180525022</v>
      </c>
      <c r="H21" s="23">
        <f>IF(H20="","",H20/'H28'!H20*100)</f>
        <v>100.47875523638541</v>
      </c>
      <c r="I21" s="5">
        <f>IF(I20="","",I20/'H28'!I20*100)</f>
        <v>102.13995485327314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10915</v>
      </c>
      <c r="D22" s="16">
        <v>3259</v>
      </c>
      <c r="E22" s="16">
        <f>IF(C22="","",SUM(C22:D22))</f>
        <v>14174</v>
      </c>
      <c r="F22" s="31">
        <f>IF(C22="","",C22/E22)</f>
        <v>0.7700719627486948</v>
      </c>
      <c r="G22" s="18">
        <v>6851</v>
      </c>
      <c r="H22" s="16">
        <v>2657</v>
      </c>
      <c r="I22" s="32">
        <f>IF(G22="","",SUM(G22:H22))</f>
        <v>9508</v>
      </c>
      <c r="J22" s="39">
        <f>IF(G22="","",G22/I22)</f>
        <v>0.720551114850652</v>
      </c>
    </row>
    <row r="23" spans="1:10" ht="23.25" customHeight="1">
      <c r="A23" s="46" t="s">
        <v>18</v>
      </c>
      <c r="B23" s="7" t="s">
        <v>7</v>
      </c>
      <c r="C23" s="13">
        <f>IF(C22="","",C22/'H28'!C22*100)</f>
        <v>89.02936378466558</v>
      </c>
      <c r="D23" s="13">
        <f>IF(D22="","",D22/'H28'!D22*100)</f>
        <v>90.70414695240746</v>
      </c>
      <c r="E23" s="13">
        <f>IF(E22="","",E22/'H28'!E22*100)</f>
        <v>89.40894467924052</v>
      </c>
      <c r="F23" s="30" t="s">
        <v>8</v>
      </c>
      <c r="G23" s="24">
        <f>IF(G22="","",G22/'H28'!G22*100)</f>
        <v>102.77527752775278</v>
      </c>
      <c r="H23" s="23">
        <f>IF(H22="","",H22/'H28'!H22*100)</f>
        <v>93.52340725096798</v>
      </c>
      <c r="I23" s="5">
        <f>IF(I22="","",I22/'H28'!I22*100)</f>
        <v>100.0105185652677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11647</v>
      </c>
      <c r="D24" s="16">
        <v>2914</v>
      </c>
      <c r="E24" s="16">
        <f>IF(C24="","",SUM(C24:D24))</f>
        <v>14561</v>
      </c>
      <c r="F24" s="31">
        <f>IF(C24="","",C24/E24)</f>
        <v>0.7998763821166128</v>
      </c>
      <c r="G24" s="18">
        <v>6901</v>
      </c>
      <c r="H24" s="16">
        <v>2771</v>
      </c>
      <c r="I24" s="32">
        <f>IF(G24="","",SUM(G24:H24))</f>
        <v>9672</v>
      </c>
      <c r="J24" s="39">
        <f>IF(G24="","",G24/I24)</f>
        <v>0.7135028949545078</v>
      </c>
    </row>
    <row r="25" spans="1:10" ht="23.25" customHeight="1">
      <c r="A25" s="46" t="s">
        <v>18</v>
      </c>
      <c r="B25" s="7" t="s">
        <v>7</v>
      </c>
      <c r="C25" s="13">
        <f>IF(C24="","",C24/'H28'!C24*100)</f>
        <v>84.47813157322115</v>
      </c>
      <c r="D25" s="13">
        <f>IF(D24="","",D24/'H28'!D24*100)</f>
        <v>80.63087991145545</v>
      </c>
      <c r="E25" s="13">
        <f>IF(E24="","",E24/'H28'!E24*100)</f>
        <v>83.67909890236194</v>
      </c>
      <c r="F25" s="30" t="s">
        <v>8</v>
      </c>
      <c r="G25" s="24">
        <f>IF(G24="","",G24/'H28'!G24*100)</f>
        <v>93.11833760626097</v>
      </c>
      <c r="H25" s="23">
        <f>IF(H24="","",H24/'H28'!H24*100)</f>
        <v>91.42197294622237</v>
      </c>
      <c r="I25" s="5">
        <f>IF(I24="","",I24/'H28'!I24*100)</f>
        <v>92.62593372917067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16029</v>
      </c>
      <c r="D26" s="16">
        <v>4404</v>
      </c>
      <c r="E26" s="16">
        <f>IF(C26="","",SUM(C26:D26))</f>
        <v>20433</v>
      </c>
      <c r="F26" s="31">
        <f>IF(C26="","",C26/E26)</f>
        <v>0.7844663045074145</v>
      </c>
      <c r="G26" s="18">
        <v>9283</v>
      </c>
      <c r="H26" s="16">
        <v>3552</v>
      </c>
      <c r="I26" s="32">
        <f>IF(G26="","",SUM(G26:H26))</f>
        <v>12835</v>
      </c>
      <c r="J26" s="39">
        <f>IF(G26="","",G26/I26)</f>
        <v>0.7232567199065056</v>
      </c>
    </row>
    <row r="27" spans="1:10" ht="23.25" customHeight="1">
      <c r="A27" s="46" t="s">
        <v>18</v>
      </c>
      <c r="B27" s="7" t="s">
        <v>7</v>
      </c>
      <c r="C27" s="13">
        <f>IF(C26="","",C26/'H28'!C26*100)</f>
        <v>83.37147612607927</v>
      </c>
      <c r="D27" s="13">
        <f>IF(D26="","",D26/'H28'!D26*100)</f>
        <v>86.23457998825141</v>
      </c>
      <c r="E27" s="13">
        <f>IF(E26="","",E26/'H28'!E26*100)</f>
        <v>83.97238318333127</v>
      </c>
      <c r="F27" s="30" t="s">
        <v>8</v>
      </c>
      <c r="G27" s="24">
        <f>IF(G26="","",G26/'H28'!G26*100)</f>
        <v>93.13735326577707</v>
      </c>
      <c r="H27" s="24">
        <f>IF(H26="","",H26/'H28'!H26*100)</f>
        <v>86.2135922330097</v>
      </c>
      <c r="I27" s="5">
        <f>IF(I26="","",I26/'H28'!I26*100)</f>
        <v>89.7973311194853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23511</v>
      </c>
      <c r="D28" s="16">
        <v>6350</v>
      </c>
      <c r="E28" s="16">
        <f>IF(C28="","",SUM(C28:D28))</f>
        <v>29861</v>
      </c>
      <c r="F28" s="31">
        <f>IF(C28="","",C28/E28)</f>
        <v>0.7873480459462174</v>
      </c>
      <c r="G28" s="18">
        <v>14151</v>
      </c>
      <c r="H28" s="16">
        <v>5224</v>
      </c>
      <c r="I28" s="32">
        <f>IF(G28="","",SUM(G28:H28))</f>
        <v>19375</v>
      </c>
      <c r="J28" s="39">
        <f>IF(G28="","",G28/I28)</f>
        <v>0.7303741935483871</v>
      </c>
    </row>
    <row r="29" spans="1:10" ht="23.25" customHeight="1" thickBot="1">
      <c r="A29" s="46" t="s">
        <v>18</v>
      </c>
      <c r="B29" s="8" t="s">
        <v>7</v>
      </c>
      <c r="C29" s="12">
        <f>IF(C28="","",C28/'H28'!C28*100)</f>
        <v>86.87827950631882</v>
      </c>
      <c r="D29" s="12">
        <f>IF(D28="","",D28/'H28'!D28*100)</f>
        <v>87.15344496294263</v>
      </c>
      <c r="E29" s="12">
        <f>IF(E28="","",E28/'H28'!E28*100)</f>
        <v>86.9366484220333</v>
      </c>
      <c r="F29" s="34" t="s">
        <v>10</v>
      </c>
      <c r="G29" s="12">
        <f>IF(G28="","",G28/'H28'!G28*100)</f>
        <v>101.46995554280798</v>
      </c>
      <c r="H29" s="12">
        <f>IF(H28="","",H28/'H28'!H28*100)</f>
        <v>96.0470674756389</v>
      </c>
      <c r="I29" s="4">
        <f>IF(I28="","",I28/'H28'!I28*100)</f>
        <v>99.94841372194996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179719</v>
      </c>
      <c r="D30" s="17">
        <f>SUMPRODUCT(D$6:D$29,($B$6:$B$29="台数")*1)</f>
        <v>52198</v>
      </c>
      <c r="E30" s="17">
        <f>SUMPRODUCT(E$6:E$29,($B$6:$B$29="台数")*1)</f>
        <v>231917</v>
      </c>
      <c r="F30" s="35">
        <f>C30/E30</f>
        <v>0.7749280992768964</v>
      </c>
      <c r="G30" s="17">
        <f>SUMPRODUCT(G$6:G$29,($B$6:$B$29="台数")*1)</f>
        <v>100130</v>
      </c>
      <c r="H30" s="17">
        <f>SUMPRODUCT(H$6:H$29,($B$6:$B$29="台数")*1)</f>
        <v>41087</v>
      </c>
      <c r="I30" s="17">
        <f>SUMPRODUCT(I$6:I$29,($B$6:$B$29="台数")*1)</f>
        <v>141217</v>
      </c>
      <c r="J30" s="41">
        <f>G30/I30</f>
        <v>0.7090506100540304</v>
      </c>
    </row>
    <row r="31" spans="1:10" ht="23.25" customHeight="1" thickBot="1">
      <c r="A31" s="48" t="s">
        <v>4</v>
      </c>
      <c r="B31" s="10" t="s">
        <v>7</v>
      </c>
      <c r="C31" s="11">
        <f>C30/SUMPRODUCT(('H28'!C$6:C$29),('H28'!$B$6:$B$29="台数")*1,(C$6:C$29&gt;0)*1)*100</f>
        <v>94.96631350894343</v>
      </c>
      <c r="D31" s="11">
        <f>D30/SUMPRODUCT(('H28'!D$6:D$29),('H28'!$B$6:$B$29="台数")*1,(D$6:D$29&gt;0)*1)*100</f>
        <v>94.1794168591224</v>
      </c>
      <c r="E31" s="11">
        <f>E30/SUMPRODUCT(('H28'!E$6:E$29),('H28'!$B$6:$B$29="台数")*1,(C$6:C$29&gt;0)*1)*100</f>
        <v>94.78806060432666</v>
      </c>
      <c r="F31" s="36" t="s">
        <v>8</v>
      </c>
      <c r="G31" s="11">
        <f>G30/SUMPRODUCT(('H28'!G$6:G$29),('H28'!$B$6:$B$29="台数")*1,(G$6:G$29&gt;0)*1)*100</f>
        <v>102.77227519527041</v>
      </c>
      <c r="H31" s="11">
        <f>H30/SUMPRODUCT(('H28'!H$6:H$29),('H28'!$B$6:$B$29="台数")*1,(H$6:H$29&gt;0)*1)*100</f>
        <v>98.92377329416864</v>
      </c>
      <c r="I31" s="11">
        <f>I30/SUMPRODUCT(('H28'!I$6:I$29),('H28'!$B$6:$B$29="台数")*1,(G$6:G$29&gt;0)*1)*100</f>
        <v>101.47137492224721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H29" sqref="H29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12410</v>
      </c>
      <c r="D6" s="27">
        <v>4224</v>
      </c>
      <c r="E6" s="27">
        <f>IF(C6="","",SUM(C6:D6))</f>
        <v>16634</v>
      </c>
      <c r="F6" s="28">
        <f>IF(C6="","",C6/E6)</f>
        <v>0.7460622820728628</v>
      </c>
      <c r="G6" s="29">
        <v>7203</v>
      </c>
      <c r="H6" s="27">
        <v>3240</v>
      </c>
      <c r="I6" s="27">
        <f>IF(G6="","",SUM(G6:H6))</f>
        <v>10443</v>
      </c>
      <c r="J6" s="37">
        <f>IF(G6="","",G6/I6)</f>
        <v>0.6897443263430049</v>
      </c>
    </row>
    <row r="7" spans="1:10" ht="23.25" customHeight="1">
      <c r="A7" s="46" t="s">
        <v>18</v>
      </c>
      <c r="B7" s="3" t="s">
        <v>7</v>
      </c>
      <c r="C7" s="12">
        <f>IF(C6="","",C6/'H29'!C6*100)</f>
        <v>94.47320341047502</v>
      </c>
      <c r="D7" s="12">
        <f>IF(D6="","",D6/'H29'!D6*100)</f>
        <v>93.97107897664071</v>
      </c>
      <c r="E7" s="12">
        <f>IF(E6="","",E6/'H29'!E6*100)</f>
        <v>94.3451874539164</v>
      </c>
      <c r="F7" s="30" t="s">
        <v>8</v>
      </c>
      <c r="G7" s="22">
        <f>IF(G6="","",G6/'H29'!G6*100)</f>
        <v>97.3115374223183</v>
      </c>
      <c r="H7" s="23">
        <f>IF(H6="","",H6/'H29'!H6*100)</f>
        <v>86.83998927901368</v>
      </c>
      <c r="I7" s="5">
        <f>IF(I6="","",I6/'H29'!I6*100)</f>
        <v>93.80220964699542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14851</v>
      </c>
      <c r="D8" s="16">
        <v>4324</v>
      </c>
      <c r="E8" s="16">
        <f>IF(C8="","",SUM(C8:D8))</f>
        <v>19175</v>
      </c>
      <c r="F8" s="31">
        <f>IF(C8="","",C8/E8)</f>
        <v>0.7744980443285528</v>
      </c>
      <c r="G8" s="18">
        <v>8085</v>
      </c>
      <c r="H8" s="16">
        <v>3275</v>
      </c>
      <c r="I8" s="32">
        <f>IF(G8="","",SUM(G8:H8))</f>
        <v>11360</v>
      </c>
      <c r="J8" s="39">
        <f>IF(G8="","",G8/I8)</f>
        <v>0.7117077464788732</v>
      </c>
    </row>
    <row r="9" spans="1:10" ht="23.25" customHeight="1">
      <c r="A9" s="46" t="s">
        <v>18</v>
      </c>
      <c r="B9" s="7" t="s">
        <v>7</v>
      </c>
      <c r="C9" s="13">
        <f>IF(C8="","",C8/'H29'!C8*100)</f>
        <v>99.15871002203377</v>
      </c>
      <c r="D9" s="13">
        <f>IF(D8="","",D8/'H29'!D8*100)</f>
        <v>96.2385933674605</v>
      </c>
      <c r="E9" s="13">
        <f>IF(E8="","",E8/'H29'!E8*100)</f>
        <v>98.48484848484848</v>
      </c>
      <c r="F9" s="30" t="s">
        <v>8</v>
      </c>
      <c r="G9" s="24">
        <f>IF(G8="","",G8/'H29'!G8*100)</f>
        <v>98.89908256880734</v>
      </c>
      <c r="H9" s="23">
        <f>IF(H8="","",H8/'H29'!H8*100)</f>
        <v>93.54470151385318</v>
      </c>
      <c r="I9" s="5">
        <f>IF(I8="","",I8/'H29'!I8*100)</f>
        <v>97.29359369647139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15433</v>
      </c>
      <c r="D10" s="16">
        <v>4494</v>
      </c>
      <c r="E10" s="16">
        <f>IF(C10="","",SUM(C10:D10))</f>
        <v>19927</v>
      </c>
      <c r="F10" s="31">
        <f>IF(C10="","",C10/E10)</f>
        <v>0.7744768404677072</v>
      </c>
      <c r="G10" s="18">
        <v>8036</v>
      </c>
      <c r="H10" s="16">
        <v>3293</v>
      </c>
      <c r="I10" s="32">
        <f>IF(G10="","",SUM(G10:H10))</f>
        <v>11329</v>
      </c>
      <c r="J10" s="39">
        <f>IF(G10="","",G10/I10)</f>
        <v>0.7093300379556889</v>
      </c>
    </row>
    <row r="11" spans="1:10" ht="23.25" customHeight="1">
      <c r="A11" s="46" t="s">
        <v>18</v>
      </c>
      <c r="B11" s="7" t="s">
        <v>7</v>
      </c>
      <c r="C11" s="13">
        <v>15861</v>
      </c>
      <c r="D11" s="13">
        <f>IF(D10="","",D10/'H29'!D10*100)</f>
        <v>87.65359859566998</v>
      </c>
      <c r="E11" s="13">
        <f>IF(E10="","",E10/'H29'!E10*100)</f>
        <v>90.56080712597709</v>
      </c>
      <c r="F11" s="30" t="s">
        <v>8</v>
      </c>
      <c r="G11" s="24">
        <f>IF(G10="","",G10/'H29'!G10*100)</f>
        <v>92.01877934272301</v>
      </c>
      <c r="H11" s="23">
        <f>IF(H10="","",H10/'H29'!H10*100)</f>
        <v>90.81632653061224</v>
      </c>
      <c r="I11" s="5">
        <f>IF(I10="","",I10/'H29'!I10*100)</f>
        <v>91.66599239420665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15861</v>
      </c>
      <c r="D12" s="16">
        <v>4535</v>
      </c>
      <c r="E12" s="16">
        <f>IF(C12="","",SUM(C12:D12))</f>
        <v>20396</v>
      </c>
      <c r="F12" s="31">
        <f>IF(C12="","",C12/E12)</f>
        <v>0.7776524808786036</v>
      </c>
      <c r="G12" s="18">
        <v>7826</v>
      </c>
      <c r="H12" s="16">
        <v>3095</v>
      </c>
      <c r="I12" s="32">
        <f>IF(G12="","",SUM(G12:H12))</f>
        <v>10921</v>
      </c>
      <c r="J12" s="39">
        <f>IF(G12="","",G12/I12)</f>
        <v>0.7166010438604523</v>
      </c>
    </row>
    <row r="13" spans="1:10" ht="23.25" customHeight="1">
      <c r="A13" s="46" t="s">
        <v>18</v>
      </c>
      <c r="B13" s="7" t="s">
        <v>7</v>
      </c>
      <c r="C13" s="13">
        <f>IF(C12="","",C12/'H29'!C12*100)</f>
        <v>101.68611360430823</v>
      </c>
      <c r="D13" s="13">
        <f>IF(D12="","",D12/'H29'!D12*100)</f>
        <v>99.60465627059082</v>
      </c>
      <c r="E13" s="13">
        <f>IF(E12="","",E12/'H29'!E12*100)</f>
        <v>101.21582055481117</v>
      </c>
      <c r="F13" s="30" t="s">
        <v>8</v>
      </c>
      <c r="G13" s="24">
        <f>IF(G12="","",G12/'H29'!G12*100)</f>
        <v>97.80054986253437</v>
      </c>
      <c r="H13" s="23">
        <f>IF(H12="","",H12/'H29'!H12*100)</f>
        <v>91.97622585438336</v>
      </c>
      <c r="I13" s="5">
        <f>IF(I12="","",I12/'H29'!I12*100)</f>
        <v>96.07636139702647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13846</v>
      </c>
      <c r="D14" s="16">
        <v>4012</v>
      </c>
      <c r="E14" s="16">
        <f>IF(C14="","",SUM(C14:D14))</f>
        <v>17858</v>
      </c>
      <c r="F14" s="31">
        <f>IF(C14="","",C14/E14)</f>
        <v>0.7753387837383806</v>
      </c>
      <c r="G14" s="18">
        <v>7073</v>
      </c>
      <c r="H14" s="16">
        <v>2953</v>
      </c>
      <c r="I14" s="32">
        <f>IF(G14="","",SUM(G14:H14))</f>
        <v>10026</v>
      </c>
      <c r="J14" s="39">
        <f>IF(G14="","",G14/I14)</f>
        <v>0.7054657889487332</v>
      </c>
    </row>
    <row r="15" spans="1:10" ht="23.25" customHeight="1">
      <c r="A15" s="46" t="s">
        <v>18</v>
      </c>
      <c r="B15" s="7" t="s">
        <v>7</v>
      </c>
      <c r="C15" s="13">
        <f>IF(C14="","",C14/'H29'!C14*100)</f>
        <v>101.17647058823529</v>
      </c>
      <c r="D15" s="13">
        <f>IF(D14="","",D14/'H29'!D14*100)</f>
        <v>97.00193423597679</v>
      </c>
      <c r="E15" s="13">
        <f>IF(E14="","",E14/'H29'!E14*100)</f>
        <v>100.20762022333203</v>
      </c>
      <c r="F15" s="30" t="s">
        <v>8</v>
      </c>
      <c r="G15" s="24">
        <f>IF(G14="","",G14/'H29'!G14*100)</f>
        <v>98.61963190184049</v>
      </c>
      <c r="H15" s="23">
        <f>IF(H14="","",H14/'H29'!H14*100)</f>
        <v>99.66250421869726</v>
      </c>
      <c r="I15" s="5">
        <f>IF(I14="","",I14/'H29'!I14*100)</f>
        <v>98.92451899358659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15243</v>
      </c>
      <c r="D16" s="16">
        <v>4157</v>
      </c>
      <c r="E16" s="16">
        <f>IF(C16="","",SUM(C16:D16))</f>
        <v>19400</v>
      </c>
      <c r="F16" s="31">
        <f>IF(C16="","",C16/E16)</f>
        <v>0.785721649484536</v>
      </c>
      <c r="G16" s="18">
        <v>7243</v>
      </c>
      <c r="H16" s="16">
        <v>3044</v>
      </c>
      <c r="I16" s="32">
        <f>IF(G16="","",SUM(G16:H16))</f>
        <v>10287</v>
      </c>
      <c r="J16" s="39">
        <f>IF(G16="","",G16/I16)</f>
        <v>0.7040925439875572</v>
      </c>
    </row>
    <row r="17" spans="1:10" ht="23.25" customHeight="1">
      <c r="A17" s="46" t="s">
        <v>18</v>
      </c>
      <c r="B17" s="7" t="s">
        <v>7</v>
      </c>
      <c r="C17" s="13">
        <f>IF(C16="","",C16/'H29'!C16*100)</f>
        <v>99.37414433796205</v>
      </c>
      <c r="D17" s="13">
        <f>IF(D16="","",D16/'H29'!D16*100)</f>
        <v>94.00723654454998</v>
      </c>
      <c r="E17" s="13">
        <f>IF(E16="","",E16/'H29'!E16*100)</f>
        <v>98.17316937401954</v>
      </c>
      <c r="F17" s="30" t="s">
        <v>8</v>
      </c>
      <c r="G17" s="24">
        <f>IF(G16="","",G16/'H29'!G16*100)</f>
        <v>94.26080166579906</v>
      </c>
      <c r="H17" s="23">
        <f>IF(H16="","",H16/'H29'!H16*100)</f>
        <v>95.33354212339492</v>
      </c>
      <c r="I17" s="5">
        <f>IF(I16="","",I16/'H29'!I16*100)</f>
        <v>94.57571021421349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16946</v>
      </c>
      <c r="D18" s="16">
        <v>4642</v>
      </c>
      <c r="E18" s="16">
        <f>IF(C18="","",SUM(C18:D18))</f>
        <v>21588</v>
      </c>
      <c r="F18" s="31">
        <f>IF(C18="","",C18/E18)</f>
        <v>0.7849731332221604</v>
      </c>
      <c r="G18" s="18">
        <v>8198</v>
      </c>
      <c r="H18" s="16">
        <v>3270</v>
      </c>
      <c r="I18" s="32">
        <f>IF(G18="","",SUM(G18:H18))</f>
        <v>11468</v>
      </c>
      <c r="J18" s="39">
        <f>IF(G18="","",G18/I18)</f>
        <v>0.7148587373561214</v>
      </c>
    </row>
    <row r="19" spans="1:10" ht="23.25" customHeight="1">
      <c r="A19" s="46" t="s">
        <v>18</v>
      </c>
      <c r="B19" s="7" t="s">
        <v>7</v>
      </c>
      <c r="C19" s="13">
        <f>IF(C18="","",C18/'H29'!C18*100)</f>
        <v>115.71184704677364</v>
      </c>
      <c r="D19" s="13">
        <f>IF(D18="","",D18/'H29'!D18*100)</f>
        <v>108.2051282051282</v>
      </c>
      <c r="E19" s="13">
        <f>IF(E18="","",E18/'H29'!E18*100)</f>
        <v>114.01109057301294</v>
      </c>
      <c r="F19" s="30" t="s">
        <v>8</v>
      </c>
      <c r="G19" s="24">
        <f>IF(G18="","",G18/'H29'!G18*100)</f>
        <v>104.80695474303248</v>
      </c>
      <c r="H19" s="23">
        <f>IF(H18="","",H18/'H29'!H18*100)</f>
        <v>103.94151303242212</v>
      </c>
      <c r="I19" s="5">
        <f>IF(I18="","",I18/'H29'!I18*100)</f>
        <v>104.55871626549964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14906</v>
      </c>
      <c r="D20" s="33">
        <v>4308</v>
      </c>
      <c r="E20" s="33">
        <f>IF(C20="","",SUM(C20:D20))</f>
        <v>19214</v>
      </c>
      <c r="F20" s="31">
        <f>IF(C20="","",C20/E20)</f>
        <v>0.7757884875611534</v>
      </c>
      <c r="G20" s="18">
        <v>7954</v>
      </c>
      <c r="H20" s="16">
        <v>3217</v>
      </c>
      <c r="I20" s="32">
        <f>IF(G20="","",SUM(G20:H20))</f>
        <v>11171</v>
      </c>
      <c r="J20" s="39">
        <f>IF(G20="","",G20/I20)</f>
        <v>0.7120222003401665</v>
      </c>
    </row>
    <row r="21" spans="1:10" ht="23.25" customHeight="1">
      <c r="A21" s="46" t="s">
        <v>18</v>
      </c>
      <c r="B21" s="7" t="s">
        <v>7</v>
      </c>
      <c r="C21" s="13">
        <f>IF(C20="","",C20/'H29'!C20*100)</f>
        <v>111.57185628742513</v>
      </c>
      <c r="D21" s="13">
        <f>IF(D20="","",D20/'H29'!D20*100)</f>
        <v>114.72703062583223</v>
      </c>
      <c r="E21" s="13">
        <f>IF(E20="","",E20/'H29'!E20*100)</f>
        <v>112.26409582237804</v>
      </c>
      <c r="F21" s="30" t="s">
        <v>8</v>
      </c>
      <c r="G21" s="24">
        <f>IF(G20="","",G20/'H29'!G20*100)</f>
        <v>100</v>
      </c>
      <c r="H21" s="23">
        <f>IF(H20="","",H20/'H29'!H20*100)</f>
        <v>95.80107206670637</v>
      </c>
      <c r="I21" s="5">
        <f>IF(I20="","",I20/'H29'!I20*100)</f>
        <v>98.7535360678925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12229</v>
      </c>
      <c r="D22" s="16">
        <v>3413</v>
      </c>
      <c r="E22" s="16">
        <f>IF(C22="","",SUM(C22:D22))</f>
        <v>15642</v>
      </c>
      <c r="F22" s="31">
        <f>IF(C22="","",C22/E22)</f>
        <v>0.7818053957294464</v>
      </c>
      <c r="G22" s="18">
        <v>6773</v>
      </c>
      <c r="H22" s="16">
        <v>2603</v>
      </c>
      <c r="I22" s="32">
        <f>IF(G22="","",SUM(G22:H22))</f>
        <v>9376</v>
      </c>
      <c r="J22" s="39">
        <f>IF(G22="","",G22/I22)</f>
        <v>0.7223762798634812</v>
      </c>
    </row>
    <row r="23" spans="1:10" ht="23.25" customHeight="1">
      <c r="A23" s="46" t="s">
        <v>18</v>
      </c>
      <c r="B23" s="7" t="s">
        <v>7</v>
      </c>
      <c r="C23" s="13">
        <f>IF(C22="","",C22/'H29'!C22*100)</f>
        <v>112.03847915712322</v>
      </c>
      <c r="D23" s="13">
        <f>IF(D22="","",D22/'H29'!D22*100)</f>
        <v>104.72537588217246</v>
      </c>
      <c r="E23" s="13">
        <f>IF(E22="","",E22/'H29'!E22*100)</f>
        <v>110.3569916748977</v>
      </c>
      <c r="F23" s="30" t="s">
        <v>8</v>
      </c>
      <c r="G23" s="24">
        <f>IF(G22="","",G22/'H29'!G22*100)</f>
        <v>98.86148007590133</v>
      </c>
      <c r="H23" s="23">
        <f>IF(H22="","",H22/'H29'!H22*100)</f>
        <v>97.96763266842304</v>
      </c>
      <c r="I23" s="5">
        <f>IF(I22="","",I22/'H29'!I22*100)</f>
        <v>98.61169541438788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14024</v>
      </c>
      <c r="D24" s="16">
        <v>3610</v>
      </c>
      <c r="E24" s="16">
        <f>IF(C24="","",SUM(C24:D24))</f>
        <v>17634</v>
      </c>
      <c r="F24" s="31">
        <f>IF(C24="","",C24/E24)</f>
        <v>0.7952818418963367</v>
      </c>
      <c r="G24" s="18">
        <v>7674</v>
      </c>
      <c r="H24" s="16">
        <v>3101</v>
      </c>
      <c r="I24" s="32">
        <f>IF(G24="","",SUM(G24:H24))</f>
        <v>10775</v>
      </c>
      <c r="J24" s="39">
        <f>IF(G24="","",G24/I24)</f>
        <v>0.7122041763341067</v>
      </c>
    </row>
    <row r="25" spans="1:10" ht="23.25" customHeight="1">
      <c r="A25" s="46" t="s">
        <v>18</v>
      </c>
      <c r="B25" s="7" t="s">
        <v>7</v>
      </c>
      <c r="C25" s="13">
        <f>IF(C24="","",C24/'H29'!C24*100)</f>
        <v>120.40868893277239</v>
      </c>
      <c r="D25" s="13">
        <f>IF(D24="","",D24/'H29'!D24*100)</f>
        <v>123.8846945778998</v>
      </c>
      <c r="E25" s="13">
        <f>IF(E24="","",E24/'H29'!E24*100)</f>
        <v>121.10431975825837</v>
      </c>
      <c r="F25" s="30" t="s">
        <v>8</v>
      </c>
      <c r="G25" s="24">
        <f>IF(G24="","",G24/'H29'!G24*100)</f>
        <v>111.20127517751051</v>
      </c>
      <c r="H25" s="23">
        <f>IF(H24="","",H24/'H29'!H24*100)</f>
        <v>111.90905810176832</v>
      </c>
      <c r="I25" s="5">
        <f>IF(I24="","",I24/'H29'!I24*100)</f>
        <v>111.40405293631099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19042</v>
      </c>
      <c r="D26" s="16">
        <v>4994</v>
      </c>
      <c r="E26" s="16">
        <f>IF(C26="","",SUM(C26:D26))</f>
        <v>24036</v>
      </c>
      <c r="F26" s="31">
        <f>IF(C26="","",C26/E26)</f>
        <v>0.7922283241803961</v>
      </c>
      <c r="G26" s="18">
        <v>10029</v>
      </c>
      <c r="H26" s="16">
        <v>3989</v>
      </c>
      <c r="I26" s="32">
        <f>IF(G26="","",SUM(G26:H26))</f>
        <v>14018</v>
      </c>
      <c r="J26" s="39">
        <f>IF(G26="","",G26/I26)</f>
        <v>0.7154372949065487</v>
      </c>
    </row>
    <row r="27" spans="1:10" ht="23.25" customHeight="1">
      <c r="A27" s="46" t="s">
        <v>18</v>
      </c>
      <c r="B27" s="7" t="s">
        <v>7</v>
      </c>
      <c r="C27" s="13">
        <f>IF(C26="","",C26/'H29'!C26*100)</f>
        <v>118.79718011104872</v>
      </c>
      <c r="D27" s="13">
        <f>IF(D26="","",D26/'H29'!D26*100)</f>
        <v>113.3969118982743</v>
      </c>
      <c r="E27" s="13">
        <f>IF(E26="","",E26/'H29'!E26*100)</f>
        <v>117.63324034649831</v>
      </c>
      <c r="F27" s="30" t="s">
        <v>8</v>
      </c>
      <c r="G27" s="24">
        <f>IF(G26="","",G26/'H29'!G26*100)</f>
        <v>108.03619519551869</v>
      </c>
      <c r="H27" s="24">
        <f>IF(H26="","",H26/'H29'!H26*100)</f>
        <v>112.30292792792793</v>
      </c>
      <c r="I27" s="5">
        <f>IF(I26="","",I26/'H29'!I26*100)</f>
        <v>109.2169848071679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25579</v>
      </c>
      <c r="D28" s="16">
        <v>6536</v>
      </c>
      <c r="E28" s="16">
        <f>IF(C28="","",SUM(C28:D28))</f>
        <v>32115</v>
      </c>
      <c r="F28" s="31">
        <f>IF(C28="","",C28/E28)</f>
        <v>0.7964813949867663</v>
      </c>
      <c r="G28" s="18">
        <v>13491</v>
      </c>
      <c r="H28" s="16">
        <v>4832</v>
      </c>
      <c r="I28" s="32">
        <f>IF(G28="","",SUM(G28:H29))</f>
        <v>18510.832190172005</v>
      </c>
      <c r="J28" s="39">
        <f>IF(G28="","",G28/I28)</f>
        <v>0.7288165038394548</v>
      </c>
    </row>
    <row r="29" spans="1:10" ht="23.25" customHeight="1" thickBot="1">
      <c r="A29" s="46" t="s">
        <v>18</v>
      </c>
      <c r="B29" s="8" t="s">
        <v>7</v>
      </c>
      <c r="C29" s="12">
        <f>IF(C28="","",C28/'H29'!C28*100)</f>
        <v>108.79588277827399</v>
      </c>
      <c r="D29" s="12">
        <f>IF(D28="","",D28/'H29'!D28*100)</f>
        <v>102.92913385826772</v>
      </c>
      <c r="E29" s="12">
        <f>IF(E28="","",E28/'H29'!E28*100)</f>
        <v>107.54830715649175</v>
      </c>
      <c r="F29" s="34" t="s">
        <v>10</v>
      </c>
      <c r="G29" s="12">
        <f>IF(G28="","",G28/'H29'!G28*100)</f>
        <v>95.33601865592539</v>
      </c>
      <c r="H29" s="12">
        <f>IF(H28="","",H28/'H29'!H28*100)</f>
        <v>92.49617151607963</v>
      </c>
      <c r="I29" s="4">
        <f>IF(I28="","",I28/'H29'!I28*100)</f>
        <v>95.53977904604906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190370</v>
      </c>
      <c r="D30" s="17">
        <f>SUMPRODUCT(D$6:D$29,($B$6:$B$29="台数")*1)</f>
        <v>53249</v>
      </c>
      <c r="E30" s="17">
        <f>SUMPRODUCT(E$6:E$29,($B$6:$B$29="台数")*1)</f>
        <v>243619</v>
      </c>
      <c r="F30" s="35">
        <f>C30/E30</f>
        <v>0.7814250941018558</v>
      </c>
      <c r="G30" s="17">
        <f>SUMPRODUCT(G$6:G$29,($B$6:$B$29="台数")*1)</f>
        <v>99585</v>
      </c>
      <c r="H30" s="17">
        <f>SUMPRODUCT(H$6:H$29,($B$6:$B$29="台数")*1)</f>
        <v>39912</v>
      </c>
      <c r="I30" s="17">
        <f>SUMPRODUCT(I$6:I$29,($B$6:$B$29="台数")*1)</f>
        <v>139684.832190172</v>
      </c>
      <c r="J30" s="41">
        <f>G30/I30</f>
        <v>0.7129263674413939</v>
      </c>
    </row>
    <row r="31" spans="1:10" ht="23.25" customHeight="1" thickBot="1">
      <c r="A31" s="48" t="s">
        <v>4</v>
      </c>
      <c r="B31" s="10" t="s">
        <v>7</v>
      </c>
      <c r="C31" s="11">
        <f>C30/SUMPRODUCT(('H29'!C$6:C$29),('H29'!$B$6:$B$29="台数")*1,(C$6:C$29&gt;0)*1)*100</f>
        <v>105.92647410680004</v>
      </c>
      <c r="D31" s="11">
        <f>D30/SUMPRODUCT(('H29'!D$6:D$29),('H29'!$B$6:$B$29="台数")*1,(D$6:D$29&gt;0)*1)*100</f>
        <v>102.0134871067857</v>
      </c>
      <c r="E31" s="11">
        <f>E30/SUMPRODUCT(('H29'!E$6:E$29),('H29'!$B$6:$B$29="台数")*1,(C$6:C$29&gt;0)*1)*100</f>
        <v>105.04577068520204</v>
      </c>
      <c r="F31" s="36" t="s">
        <v>8</v>
      </c>
      <c r="G31" s="11">
        <f>G30/SUMPRODUCT(('H29'!G$6:G$29),('H29'!$B$6:$B$29="台数")*1,(G$6:G$29&gt;0)*1)*100</f>
        <v>99.45570758014581</v>
      </c>
      <c r="H31" s="11">
        <f>H30/SUMPRODUCT(('H29'!H$6:H$29),('H29'!$B$6:$B$29="台数")*1,(H$6:H$29&gt;0)*1)*100</f>
        <v>97.1402146664395</v>
      </c>
      <c r="I31" s="11">
        <f>I30/SUMPRODUCT(('H29'!I$6:I$29),('H29'!$B$6:$B$29="台数")*1,(G$6:G$29&gt;0)*1)*100</f>
        <v>98.9150259460065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14225</v>
      </c>
      <c r="D6" s="27">
        <v>4511</v>
      </c>
      <c r="E6" s="27">
        <f>IF(C6="","",SUM(C6:D6))</f>
        <v>18736</v>
      </c>
      <c r="F6" s="28">
        <f>IF(C6="","",C6/E6)</f>
        <v>0.759233561058924</v>
      </c>
      <c r="G6" s="29">
        <v>7869</v>
      </c>
      <c r="H6" s="27">
        <v>3593</v>
      </c>
      <c r="I6" s="27">
        <f>IF(G6="","",SUM(G6:H6))</f>
        <v>11462</v>
      </c>
      <c r="J6" s="37">
        <f>IF(G6="","",G6/I6)</f>
        <v>0.6865294015006107</v>
      </c>
    </row>
    <row r="7" spans="1:10" ht="23.25" customHeight="1">
      <c r="A7" s="46" t="s">
        <v>18</v>
      </c>
      <c r="B7" s="3" t="s">
        <v>7</v>
      </c>
      <c r="C7" s="12">
        <f>IF(C6="","",C6/'H30'!C6*100)</f>
        <v>114.62530217566479</v>
      </c>
      <c r="D7" s="12">
        <f>IF(D6="","",D6/'H30'!D6*100)</f>
        <v>106.79450757575756</v>
      </c>
      <c r="E7" s="12">
        <f>IF(E6="","",E6/'H30'!E6*100)</f>
        <v>112.6367680654082</v>
      </c>
      <c r="F7" s="30" t="s">
        <v>8</v>
      </c>
      <c r="G7" s="22">
        <f>IF(G6="","",G6/'H30'!G6*100)</f>
        <v>109.24614743856726</v>
      </c>
      <c r="H7" s="23">
        <f>IF(H6="","",H6/'H30'!H6*100)</f>
        <v>110.89506172839508</v>
      </c>
      <c r="I7" s="5">
        <f>IF(I6="","",I6/'H30'!I6*100)</f>
        <v>109.75773245236043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16024</v>
      </c>
      <c r="D8" s="16">
        <v>4466</v>
      </c>
      <c r="E8" s="16">
        <f>IF(C8="","",SUM(C8:D8))</f>
        <v>20490</v>
      </c>
      <c r="F8" s="31">
        <f>IF(C8="","",C8/E8)</f>
        <v>0.7820400195217179</v>
      </c>
      <c r="G8" s="18">
        <v>8444</v>
      </c>
      <c r="H8" s="16">
        <v>3284</v>
      </c>
      <c r="I8" s="32">
        <f>IF(G8="","",SUM(G8:H8))</f>
        <v>11728</v>
      </c>
      <c r="J8" s="39">
        <f>IF(G8="","",G8/I8)</f>
        <v>0.7199863574351978</v>
      </c>
    </row>
    <row r="9" spans="1:10" ht="23.25" customHeight="1">
      <c r="A9" s="46" t="s">
        <v>18</v>
      </c>
      <c r="B9" s="7" t="s">
        <v>7</v>
      </c>
      <c r="C9" s="13">
        <f>IF(C8="","",C8/'H30'!C8*100)</f>
        <v>107.89845801629521</v>
      </c>
      <c r="D9" s="13">
        <f>IF(D8="","",D8/'H30'!D8*100)</f>
        <v>103.28399629972247</v>
      </c>
      <c r="E9" s="13">
        <f>IF(E8="","",E8/'H30'!E8*100)</f>
        <v>106.85788787483703</v>
      </c>
      <c r="F9" s="30" t="s">
        <v>8</v>
      </c>
      <c r="G9" s="24">
        <f>IF(G8="","",G8/'H30'!G8*100)</f>
        <v>104.44032158317873</v>
      </c>
      <c r="H9" s="23">
        <f>IF(H8="","",H8/'H30'!H8*100)</f>
        <v>100.27480916030534</v>
      </c>
      <c r="I9" s="5">
        <f>IF(I8="","",I8/'H30'!I8*100)</f>
        <v>103.2394366197183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15528</v>
      </c>
      <c r="D10" s="16">
        <v>4404</v>
      </c>
      <c r="E10" s="16">
        <f>IF(C10="","",SUM(C10:D10))</f>
        <v>19932</v>
      </c>
      <c r="F10" s="31">
        <f>IF(C10="","",C10/E10)</f>
        <v>0.7790487658037327</v>
      </c>
      <c r="G10" s="18">
        <v>8022</v>
      </c>
      <c r="H10" s="16">
        <v>3225</v>
      </c>
      <c r="I10" s="32">
        <f>IF(G10="","",SUM(G10:H10))</f>
        <v>11247</v>
      </c>
      <c r="J10" s="39">
        <f>IF(G10="","",G10/I10)</f>
        <v>0.7132568684982662</v>
      </c>
    </row>
    <row r="11" spans="1:10" ht="23.25" customHeight="1">
      <c r="A11" s="46" t="s">
        <v>18</v>
      </c>
      <c r="B11" s="7" t="s">
        <v>7</v>
      </c>
      <c r="C11" s="13">
        <f>IF(C10="","",C10/'H30'!C10*100)</f>
        <v>100.61556405105942</v>
      </c>
      <c r="D11" s="13">
        <f>IF(D10="","",D10/'H30'!D10*100)</f>
        <v>97.9973297730307</v>
      </c>
      <c r="E11" s="13">
        <f>IF(E10="","",E10/'H30'!E10*100)</f>
        <v>100.02509158428263</v>
      </c>
      <c r="F11" s="30" t="s">
        <v>8</v>
      </c>
      <c r="G11" s="24">
        <f>IF(G10="","",G10/'H30'!G10*100)</f>
        <v>99.82578397212544</v>
      </c>
      <c r="H11" s="23">
        <f>IF(H10="","",H10/'H30'!H10*100)</f>
        <v>97.93501366535075</v>
      </c>
      <c r="I11" s="5">
        <f>IF(I10="","",I10/'H30'!I10*100)</f>
        <v>99.27619383882073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17412</v>
      </c>
      <c r="D12" s="16">
        <v>4848</v>
      </c>
      <c r="E12" s="16">
        <f>IF(C12="","",SUM(C12:D12))</f>
        <v>22260</v>
      </c>
      <c r="F12" s="31">
        <f>IF(C12="","",C12/E12)</f>
        <v>0.7822102425876011</v>
      </c>
      <c r="G12" s="18">
        <v>8933</v>
      </c>
      <c r="H12" s="16">
        <v>3320</v>
      </c>
      <c r="I12" s="32">
        <f>IF(G12="","",SUM(G12:H12))</f>
        <v>12253</v>
      </c>
      <c r="J12" s="39">
        <f>IF(G12="","",G12/I12)</f>
        <v>0.7290459479311189</v>
      </c>
    </row>
    <row r="13" spans="1:10" ht="23.25" customHeight="1">
      <c r="A13" s="46" t="s">
        <v>18</v>
      </c>
      <c r="B13" s="7" t="s">
        <v>7</v>
      </c>
      <c r="C13" s="13">
        <f>IF(C12="","",C12/'H30'!C12*100)</f>
        <v>109.77870247777568</v>
      </c>
      <c r="D13" s="13">
        <f>IF(D12="","",D12/'H30'!D12*100)</f>
        <v>106.90187431091512</v>
      </c>
      <c r="E13" s="13">
        <f>IF(E12="","",E12/'H30'!E12*100)</f>
        <v>109.13904687193568</v>
      </c>
      <c r="F13" s="30" t="s">
        <v>8</v>
      </c>
      <c r="G13" s="24">
        <f>IF(G12="","",G12/'H30'!G12*100)</f>
        <v>114.14515716841298</v>
      </c>
      <c r="H13" s="23">
        <f>IF(H12="","",H12/'H30'!H12*100)</f>
        <v>107.26978998384492</v>
      </c>
      <c r="I13" s="5">
        <f>IF(I12="","",I12/'H30'!I12*100)</f>
        <v>112.19668528523027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13098</v>
      </c>
      <c r="D14" s="16">
        <v>3679</v>
      </c>
      <c r="E14" s="16">
        <f>IF(C14="","",SUM(C14:D14))</f>
        <v>16777</v>
      </c>
      <c r="F14" s="31">
        <f>IF(C14="","",C14/E14)</f>
        <v>0.7807116886213268</v>
      </c>
      <c r="G14" s="18">
        <v>6957</v>
      </c>
      <c r="H14" s="16">
        <v>2616</v>
      </c>
      <c r="I14" s="32">
        <f>IF(G14="","",SUM(G14:H14))</f>
        <v>9573</v>
      </c>
      <c r="J14" s="39">
        <f>IF(G14="","",G14/I14)</f>
        <v>0.7267314321529301</v>
      </c>
    </row>
    <row r="15" spans="1:10" ht="23.25" customHeight="1">
      <c r="A15" s="46" t="s">
        <v>18</v>
      </c>
      <c r="B15" s="7" t="s">
        <v>7</v>
      </c>
      <c r="C15" s="13">
        <f>IF(C14="","",C14/'H30'!C14*100)</f>
        <v>94.59771775241947</v>
      </c>
      <c r="D15" s="13">
        <f>IF(D14="","",D14/'H30'!D14*100)</f>
        <v>91.6999002991027</v>
      </c>
      <c r="E15" s="13">
        <f>IF(E14="","",E14/'H30'!E14*100)</f>
        <v>93.94669055885318</v>
      </c>
      <c r="F15" s="30" t="s">
        <v>8</v>
      </c>
      <c r="G15" s="24">
        <f>IF(G14="","",G14/'H30'!G14*100)</f>
        <v>98.35996041283755</v>
      </c>
      <c r="H15" s="23">
        <f>IF(H14="","",H14/'H30'!H14*100)</f>
        <v>88.5878767355232</v>
      </c>
      <c r="I15" s="5">
        <f>IF(I14="","",I14/'H30'!I14*100)</f>
        <v>95.48174745661281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17262</v>
      </c>
      <c r="D16" s="16">
        <v>4466</v>
      </c>
      <c r="E16" s="16">
        <f>IF(C16="","",SUM(C16:D16))</f>
        <v>21728</v>
      </c>
      <c r="F16" s="31">
        <f>IF(C16="","",C16/E16)</f>
        <v>0.7944587628865979</v>
      </c>
      <c r="G16" s="18">
        <v>8751</v>
      </c>
      <c r="H16" s="16">
        <v>3249</v>
      </c>
      <c r="I16" s="32">
        <f>IF(G16="","",SUM(G16:H16))</f>
        <v>12000</v>
      </c>
      <c r="J16" s="39">
        <f>IF(G16="","",G16/I16)</f>
        <v>0.72925</v>
      </c>
    </row>
    <row r="17" spans="1:10" ht="23.25" customHeight="1">
      <c r="A17" s="46" t="s">
        <v>18</v>
      </c>
      <c r="B17" s="7" t="s">
        <v>7</v>
      </c>
      <c r="C17" s="13">
        <f>IF(C16="","",C16/'H30'!C16*100)</f>
        <v>113.24542412910846</v>
      </c>
      <c r="D17" s="13">
        <f>IF(D16="","",D16/'H30'!D16*100)</f>
        <v>107.43324512869859</v>
      </c>
      <c r="E17" s="13">
        <f>IF(E16="","",E16/'H30'!E16*100)</f>
        <v>112.00000000000001</v>
      </c>
      <c r="F17" s="30" t="s">
        <v>8</v>
      </c>
      <c r="G17" s="24">
        <f>IF(G16="","",G16/'H30'!G16*100)</f>
        <v>120.8201021676101</v>
      </c>
      <c r="H17" s="23">
        <f>IF(H16="","",H16/'H30'!H16*100)</f>
        <v>106.73455978975032</v>
      </c>
      <c r="I17" s="5">
        <f>IF(I16="","",I16/'H30'!I16*100)</f>
        <v>116.65208515602217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14045</v>
      </c>
      <c r="D18" s="16">
        <v>4027</v>
      </c>
      <c r="E18" s="16">
        <f>IF(C18="","",SUM(C18:D18))</f>
        <v>18072</v>
      </c>
      <c r="F18" s="31">
        <f>IF(C18="","",C18/E18)</f>
        <v>0.7771691013722887</v>
      </c>
      <c r="G18" s="18">
        <v>7529</v>
      </c>
      <c r="H18" s="16">
        <v>2865</v>
      </c>
      <c r="I18" s="32">
        <f>IF(G18="","",SUM(G18:H18))</f>
        <v>10394</v>
      </c>
      <c r="J18" s="39">
        <f>IF(G18="","",G18/I18)</f>
        <v>0.7243602078121993</v>
      </c>
    </row>
    <row r="19" spans="1:10" ht="23.25" customHeight="1">
      <c r="A19" s="46" t="s">
        <v>18</v>
      </c>
      <c r="B19" s="7" t="s">
        <v>7</v>
      </c>
      <c r="C19" s="13">
        <f>IF(C18="","",C18/'H30'!C18*100)</f>
        <v>82.88091585034817</v>
      </c>
      <c r="D19" s="13">
        <f>IF(D18="","",D18/'H30'!D18*100)</f>
        <v>86.75140025850926</v>
      </c>
      <c r="E19" s="13">
        <f>IF(E18="","",E18/'H30'!E18*100)</f>
        <v>83.71317398554753</v>
      </c>
      <c r="F19" s="30" t="s">
        <v>8</v>
      </c>
      <c r="G19" s="24">
        <f>IF(G18="","",G18/'H30'!G18*100)</f>
        <v>91.83947304220541</v>
      </c>
      <c r="H19" s="23">
        <f>IF(H18="","",H18/'H30'!H18*100)</f>
        <v>87.61467889908256</v>
      </c>
      <c r="I19" s="5">
        <f>IF(I18="","",I18/'H30'!I18*100)</f>
        <v>90.63480990582491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13573</v>
      </c>
      <c r="D20" s="33">
        <v>3721</v>
      </c>
      <c r="E20" s="33">
        <f>IF(C20="","",SUM(C20:D20))</f>
        <v>17294</v>
      </c>
      <c r="F20" s="31">
        <f>IF(C20="","",C20/E20)</f>
        <v>0.7848386723719208</v>
      </c>
      <c r="G20" s="18">
        <v>8130</v>
      </c>
      <c r="H20" s="16">
        <v>3027</v>
      </c>
      <c r="I20" s="32">
        <f>IF(G20="","",SUM(G20:H20))</f>
        <v>11157</v>
      </c>
      <c r="J20" s="39">
        <f>IF(G20="","",G20/I20)</f>
        <v>0.7286905082011293</v>
      </c>
    </row>
    <row r="21" spans="1:10" ht="23.25" customHeight="1">
      <c r="A21" s="46" t="s">
        <v>18</v>
      </c>
      <c r="B21" s="7" t="s">
        <v>7</v>
      </c>
      <c r="C21" s="13">
        <f>IF(C20="","",C20/'H30'!C20*100)</f>
        <v>91.05729236549041</v>
      </c>
      <c r="D21" s="13">
        <f>IF(D20="","",D20/'H30'!D20*100)</f>
        <v>86.37418755803157</v>
      </c>
      <c r="E21" s="13">
        <f>IF(E20="","",E20/'H30'!E20*100)</f>
        <v>90.00728635370042</v>
      </c>
      <c r="F21" s="30" t="s">
        <v>8</v>
      </c>
      <c r="G21" s="24">
        <f>IF(G20="","",G20/'H30'!G20*100)</f>
        <v>102.2127231581594</v>
      </c>
      <c r="H21" s="23">
        <f>IF(H20="","",H20/'H30'!H20*100)</f>
        <v>94.09387628225055</v>
      </c>
      <c r="I21" s="5">
        <f>IF(I20="","",I20/'H30'!I20*100)</f>
        <v>99.87467549906006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11855</v>
      </c>
      <c r="D22" s="16">
        <v>3239</v>
      </c>
      <c r="E22" s="16">
        <f>IF(C22="","",SUM(C22:D22))</f>
        <v>15094</v>
      </c>
      <c r="F22" s="31">
        <f>IF(C22="","",C22/E22)</f>
        <v>0.7854114217569895</v>
      </c>
      <c r="G22" s="18">
        <v>7265</v>
      </c>
      <c r="H22" s="16">
        <v>2672</v>
      </c>
      <c r="I22" s="32">
        <f>IF(G22="","",SUM(G22:H22))</f>
        <v>9937</v>
      </c>
      <c r="J22" s="39">
        <f>IF(G22="","",G22/I22)</f>
        <v>0.7311059675958539</v>
      </c>
    </row>
    <row r="23" spans="1:10" ht="23.25" customHeight="1">
      <c r="A23" s="46" t="s">
        <v>18</v>
      </c>
      <c r="B23" s="7" t="s">
        <v>7</v>
      </c>
      <c r="C23" s="13">
        <f>IF(C22="","",C22/'H30'!C22*100)</f>
        <v>96.94169596859923</v>
      </c>
      <c r="D23" s="13">
        <f>IF(D22="","",D22/'H30'!D22*100)</f>
        <v>94.90184588338705</v>
      </c>
      <c r="E23" s="13">
        <f>IF(E22="","",E22/'H30'!E22*100)</f>
        <v>96.4966116864851</v>
      </c>
      <c r="F23" s="30" t="s">
        <v>8</v>
      </c>
      <c r="G23" s="24">
        <f>IF(G22="","",G22/'H30'!G22*100)</f>
        <v>107.26413701461685</v>
      </c>
      <c r="H23" s="23">
        <f>IF(H22="","",H22/'H30'!H22*100)</f>
        <v>102.65078755282366</v>
      </c>
      <c r="I23" s="5">
        <f>IF(I22="","",I22/'H30'!I22*100)</f>
        <v>105.98336177474404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13899</v>
      </c>
      <c r="D24" s="16">
        <v>3304</v>
      </c>
      <c r="E24" s="16">
        <f>IF(C24="","",SUM(C24:D24))</f>
        <v>17203</v>
      </c>
      <c r="F24" s="31">
        <f>IF(C24="","",C24/E24)</f>
        <v>0.8079404754984596</v>
      </c>
      <c r="G24" s="18">
        <v>8002</v>
      </c>
      <c r="H24" s="16">
        <v>3128</v>
      </c>
      <c r="I24" s="32">
        <f>IF(G24="","",SUM(G24:H24))</f>
        <v>11130</v>
      </c>
      <c r="J24" s="39">
        <f>IF(G24="","",G24/I24)</f>
        <v>0.7189577717879605</v>
      </c>
    </row>
    <row r="25" spans="1:10" ht="23.25" customHeight="1">
      <c r="A25" s="46" t="s">
        <v>18</v>
      </c>
      <c r="B25" s="7" t="s">
        <v>7</v>
      </c>
      <c r="C25" s="13">
        <f>IF(C24="","",C24/'H30'!C24*100)</f>
        <v>99.10867084997147</v>
      </c>
      <c r="D25" s="13">
        <f>IF(D24="","",D24/'H30'!D24*100)</f>
        <v>91.5235457063712</v>
      </c>
      <c r="E25" s="13">
        <f>IF(E24="","",E24/'H30'!E24*100)</f>
        <v>97.55585800158784</v>
      </c>
      <c r="F25" s="30" t="s">
        <v>8</v>
      </c>
      <c r="G25" s="24">
        <f>IF(G24="","",G24/'H30'!G24*100)</f>
        <v>104.27417253062288</v>
      </c>
      <c r="H25" s="23">
        <f>IF(H24="","",H24/'H30'!H24*100)</f>
        <v>100.87068687520156</v>
      </c>
      <c r="I25" s="5">
        <f>IF(I24="","",I24/'H30'!I24*100)</f>
        <v>103.29466357308586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16789</v>
      </c>
      <c r="D26" s="16">
        <v>4282</v>
      </c>
      <c r="E26" s="16">
        <f>IF(C26="","",SUM(C26:D26))</f>
        <v>21071</v>
      </c>
      <c r="F26" s="31">
        <f>IF(C26="","",C26/E26)</f>
        <v>0.7967823074367614</v>
      </c>
      <c r="G26" s="18">
        <v>9787</v>
      </c>
      <c r="H26" s="16">
        <v>3580</v>
      </c>
      <c r="I26" s="32">
        <f>IF(G26="","",SUM(G26:H26))</f>
        <v>13367</v>
      </c>
      <c r="J26" s="39">
        <f>IF(G26="","",G26/I26)</f>
        <v>0.7321762549562355</v>
      </c>
    </row>
    <row r="27" spans="1:10" ht="23.25" customHeight="1">
      <c r="A27" s="46" t="s">
        <v>18</v>
      </c>
      <c r="B27" s="7" t="s">
        <v>7</v>
      </c>
      <c r="C27" s="13">
        <f>IF(C26="","",C26/'H30'!C26*100)</f>
        <v>88.1682596365928</v>
      </c>
      <c r="D27" s="13">
        <f>IF(D26="","",D26/'H30'!D26*100)</f>
        <v>85.74289146976372</v>
      </c>
      <c r="E27" s="13">
        <f>IF(E26="","",E26/'H30'!E26*100)</f>
        <v>87.6643368280912</v>
      </c>
      <c r="F27" s="30" t="s">
        <v>8</v>
      </c>
      <c r="G27" s="24">
        <f>IF(G26="","",G26/'H30'!G26*100)</f>
        <v>97.58699770665072</v>
      </c>
      <c r="H27" s="24">
        <f>IF(H26="","",H26/'H30'!H26*100)</f>
        <v>89.74680371020305</v>
      </c>
      <c r="I27" s="5">
        <f>IF(I26="","",I26/'H30'!I26*100)</f>
        <v>95.35597089456414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24336</v>
      </c>
      <c r="D28" s="16">
        <v>5801</v>
      </c>
      <c r="E28" s="16">
        <f>IF(C28="","",SUM(C28:D28))</f>
        <v>30137</v>
      </c>
      <c r="F28" s="31">
        <f>IF(C28="","",C28/E28)</f>
        <v>0.8075123602216544</v>
      </c>
      <c r="G28" s="18">
        <v>13493</v>
      </c>
      <c r="H28" s="16">
        <v>4468</v>
      </c>
      <c r="I28" s="32">
        <f>IF(G28="","",SUM(G28:H29))</f>
        <v>18153.48171211517</v>
      </c>
      <c r="J28" s="39">
        <f>IF(G28="","",G28/I28)</f>
        <v>0.7432733959235555</v>
      </c>
    </row>
    <row r="29" spans="1:10" ht="23.25" customHeight="1" thickBot="1">
      <c r="A29" s="46" t="s">
        <v>18</v>
      </c>
      <c r="B29" s="8" t="s">
        <v>7</v>
      </c>
      <c r="C29" s="12">
        <f>IF(C28="","",C28/'H30'!C28*100)</f>
        <v>95.14054497830251</v>
      </c>
      <c r="D29" s="12">
        <f>IF(D28="","",D28/'H30'!D28*100)</f>
        <v>88.7545899632803</v>
      </c>
      <c r="E29" s="12">
        <f>IF(E28="","",E28/'H30'!E28*100)</f>
        <v>93.84088432196793</v>
      </c>
      <c r="F29" s="34" t="s">
        <v>10</v>
      </c>
      <c r="G29" s="12">
        <f>IF(G28="","",G28/'H30'!G28*100)</f>
        <v>100.01482469794678</v>
      </c>
      <c r="H29" s="12">
        <f>IF(H28="","",H28/'H30'!H28*100)</f>
        <v>92.46688741721854</v>
      </c>
      <c r="I29" s="4">
        <f>IF(I28="","",I28/'H30'!I28*100)</f>
        <v>98.06950614437224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188046</v>
      </c>
      <c r="D30" s="17">
        <f>SUMPRODUCT(D$6:D$29,($B$6:$B$29="台数")*1)</f>
        <v>50748</v>
      </c>
      <c r="E30" s="17">
        <f>SUMPRODUCT(E$6:E$29,($B$6:$B$29="台数")*1)</f>
        <v>238794</v>
      </c>
      <c r="F30" s="35">
        <f>C30/E30</f>
        <v>0.7874820975401392</v>
      </c>
      <c r="G30" s="17">
        <f>SUMPRODUCT(G$6:G$29,($B$6:$B$29="台数")*1)</f>
        <v>103182</v>
      </c>
      <c r="H30" s="17">
        <f>SUMPRODUCT(H$6:H$29,($B$6:$B$29="台数")*1)</f>
        <v>39027</v>
      </c>
      <c r="I30" s="17">
        <f>SUMPRODUCT(I$6:I$29,($B$6:$B$29="台数")*1)</f>
        <v>142401.48171211517</v>
      </c>
      <c r="J30" s="41">
        <f>G30/I30</f>
        <v>0.7245851571165325</v>
      </c>
    </row>
    <row r="31" spans="1:10" ht="23.25" customHeight="1" thickBot="1">
      <c r="A31" s="48" t="s">
        <v>4</v>
      </c>
      <c r="B31" s="10" t="s">
        <v>7</v>
      </c>
      <c r="C31" s="11">
        <f>C30/SUMPRODUCT(('H30'!C$6:C$29),('H30'!$B$6:$B$29="台数")*1,(C$6:C$29&gt;0)*1)*100</f>
        <v>98.77921941482376</v>
      </c>
      <c r="D31" s="11">
        <f>D30/SUMPRODUCT(('H30'!D$6:D$29),('H30'!$B$6:$B$29="台数")*1,(D$6:D$29&gt;0)*1)*100</f>
        <v>95.30319818212548</v>
      </c>
      <c r="E31" s="11">
        <f>E30/SUMPRODUCT(('H30'!E$6:E$29),('H30'!$B$6:$B$29="台数")*1,(C$6:C$29&gt;0)*1)*100</f>
        <v>98.01944840098679</v>
      </c>
      <c r="F31" s="36" t="s">
        <v>8</v>
      </c>
      <c r="G31" s="11">
        <f>G30/SUMPRODUCT(('H30'!G$6:G$29),('H30'!$B$6:$B$29="台数")*1,(G$6:G$29&gt;0)*1)*100</f>
        <v>103.61198975749359</v>
      </c>
      <c r="H31" s="11">
        <f>H30/SUMPRODUCT(('H30'!H$6:H$29),('H30'!$B$6:$B$29="台数")*1,(H$6:H$29&gt;0)*1)*100</f>
        <v>97.78262176788935</v>
      </c>
      <c r="I31" s="11">
        <f>I30/SUMPRODUCT(('H30'!I$6:I$29),('H30'!$B$6:$B$29="台数")*1,(G$6:G$29&gt;0)*1)*100</f>
        <v>101.9448421702971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32" sqref="A32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13537</v>
      </c>
      <c r="D6" s="27">
        <v>4443</v>
      </c>
      <c r="E6" s="27">
        <f>IF(C6="","",SUM(C6:D6))</f>
        <v>17980</v>
      </c>
      <c r="F6" s="28">
        <f>IF(C6="","",C6/E6)</f>
        <v>0.7528921023359288</v>
      </c>
      <c r="G6" s="29">
        <v>7952</v>
      </c>
      <c r="H6" s="27">
        <v>3268</v>
      </c>
      <c r="I6" s="27">
        <f>IF(G6="","",SUM(G6:H6))</f>
        <v>11220</v>
      </c>
      <c r="J6" s="37">
        <f>IF(G6="","",G6/I6)</f>
        <v>0.7087344028520499</v>
      </c>
    </row>
    <row r="7" spans="1:10" ht="23.25" customHeight="1">
      <c r="A7" s="46" t="s">
        <v>18</v>
      </c>
      <c r="B7" s="3" t="s">
        <v>7</v>
      </c>
      <c r="C7" s="12">
        <f>IF(C6="","",C6/'R1'!C6*100)</f>
        <v>95.1634446397188</v>
      </c>
      <c r="D7" s="12">
        <f>IF(D6="","",D6/'R1'!D6*100)</f>
        <v>98.49257370871204</v>
      </c>
      <c r="E7" s="12">
        <f>IF(E6="","",E6/'R1'!E6*100)</f>
        <v>95.96498719043552</v>
      </c>
      <c r="F7" s="30" t="s">
        <v>8</v>
      </c>
      <c r="G7" s="22">
        <f>IF(G6="","",G6/'R1'!G6*100)</f>
        <v>101.05477188969374</v>
      </c>
      <c r="H7" s="23">
        <f>IF(H6="","",H6/'R1'!H6*100)</f>
        <v>90.95463401057611</v>
      </c>
      <c r="I7" s="5">
        <f>IF(I6="","",I6/'R1'!I6*100)</f>
        <v>97.88867562380038</v>
      </c>
      <c r="J7" s="38" t="s">
        <v>8</v>
      </c>
    </row>
    <row r="8" spans="1:10" ht="23.25" customHeight="1">
      <c r="A8" s="45">
        <v>5</v>
      </c>
      <c r="B8" s="6" t="s">
        <v>6</v>
      </c>
      <c r="C8" s="16"/>
      <c r="D8" s="16"/>
      <c r="E8" s="16">
        <f>IF(C8="","",SUM(C8:D8))</f>
      </c>
      <c r="F8" s="31">
        <f>IF(C8="","",C8/E8)</f>
      </c>
      <c r="G8" s="18"/>
      <c r="H8" s="16"/>
      <c r="I8" s="32">
        <f>IF(G8="","",SUM(G8:H8))</f>
      </c>
      <c r="J8" s="39">
        <f>IF(G8="","",G8/I8)</f>
      </c>
    </row>
    <row r="9" spans="1:10" ht="23.25" customHeight="1">
      <c r="A9" s="46" t="s">
        <v>18</v>
      </c>
      <c r="B9" s="7" t="s">
        <v>7</v>
      </c>
      <c r="C9" s="13">
        <f>IF(C8="","",C8/'R1'!C8*100)</f>
      </c>
      <c r="D9" s="13">
        <f>IF(D8="","",D8/'R1'!D8*100)</f>
      </c>
      <c r="E9" s="13">
        <f>IF(E8="","",E8/'R1'!E8*100)</f>
      </c>
      <c r="F9" s="30" t="s">
        <v>8</v>
      </c>
      <c r="G9" s="24">
        <f>IF(G8="","",G8/'R1'!G8*100)</f>
      </c>
      <c r="H9" s="23">
        <f>IF(H8="","",H8/'R1'!H8*100)</f>
      </c>
      <c r="I9" s="5">
        <f>IF(I8="","",I8/'R1'!I8*100)</f>
      </c>
      <c r="J9" s="38" t="s">
        <v>8</v>
      </c>
    </row>
    <row r="10" spans="1:10" ht="23.25" customHeight="1">
      <c r="A10" s="45">
        <v>6</v>
      </c>
      <c r="B10" s="6" t="s">
        <v>6</v>
      </c>
      <c r="C10" s="16"/>
      <c r="D10" s="16"/>
      <c r="E10" s="16">
        <f>IF(C10="","",SUM(C10:D10))</f>
      </c>
      <c r="F10" s="31">
        <f>IF(C10="","",C10/E10)</f>
      </c>
      <c r="G10" s="18"/>
      <c r="H10" s="16"/>
      <c r="I10" s="32">
        <f>IF(G10="","",SUM(G10:H10))</f>
      </c>
      <c r="J10" s="39">
        <f>IF(G10="","",G10/I10)</f>
      </c>
    </row>
    <row r="11" spans="1:10" ht="23.25" customHeight="1">
      <c r="A11" s="46" t="s">
        <v>18</v>
      </c>
      <c r="B11" s="7" t="s">
        <v>7</v>
      </c>
      <c r="C11" s="13">
        <f>IF(C10="","",C10/'R1'!C10*100)</f>
      </c>
      <c r="D11" s="13">
        <f>IF(D10="","",D10/'R1'!D10*100)</f>
      </c>
      <c r="E11" s="13">
        <f>IF(E10="","",E10/'R1'!E10*100)</f>
      </c>
      <c r="F11" s="30" t="s">
        <v>8</v>
      </c>
      <c r="G11" s="24">
        <f>IF(G10="","",G10/'R1'!G10*100)</f>
      </c>
      <c r="H11" s="23">
        <f>IF(H10="","",H10/'R1'!H10*100)</f>
      </c>
      <c r="I11" s="5">
        <f>IF(I10="","",I10/'R1'!I10*100)</f>
      </c>
      <c r="J11" s="38" t="s">
        <v>8</v>
      </c>
    </row>
    <row r="12" spans="1:10" ht="23.25" customHeight="1">
      <c r="A12" s="45">
        <v>7</v>
      </c>
      <c r="B12" s="6" t="s">
        <v>6</v>
      </c>
      <c r="C12" s="16"/>
      <c r="D12" s="16"/>
      <c r="E12" s="16">
        <f>IF(C12="","",SUM(C12:D12))</f>
      </c>
      <c r="F12" s="31">
        <f>IF(C12="","",C12/E12)</f>
      </c>
      <c r="G12" s="18"/>
      <c r="H12" s="16"/>
      <c r="I12" s="32">
        <f>IF(G12="","",SUM(G12:H12))</f>
      </c>
      <c r="J12" s="39">
        <f>IF(G12="","",G12/I12)</f>
      </c>
    </row>
    <row r="13" spans="1:10" ht="23.25" customHeight="1">
      <c r="A13" s="46" t="s">
        <v>18</v>
      </c>
      <c r="B13" s="7" t="s">
        <v>7</v>
      </c>
      <c r="C13" s="13">
        <f>IF(C12="","",C12/'R1'!C12*100)</f>
      </c>
      <c r="D13" s="13">
        <f>IF(D12="","",D12/'R1'!D12*100)</f>
      </c>
      <c r="E13" s="13">
        <f>IF(E12="","",E12/'R1'!E12*100)</f>
      </c>
      <c r="F13" s="30" t="s">
        <v>8</v>
      </c>
      <c r="G13" s="24">
        <f>IF(G12="","",G12/'R1'!G12*100)</f>
      </c>
      <c r="H13" s="23">
        <f>IF(H12="","",H12/'R1'!H12*100)</f>
      </c>
      <c r="I13" s="5">
        <f>IF(I12="","",I12/'R1'!I12*100)</f>
      </c>
      <c r="J13" s="38" t="s">
        <v>8</v>
      </c>
    </row>
    <row r="14" spans="1:10" ht="23.25" customHeight="1">
      <c r="A14" s="45">
        <v>8</v>
      </c>
      <c r="B14" s="6" t="s">
        <v>6</v>
      </c>
      <c r="C14" s="16"/>
      <c r="D14" s="16"/>
      <c r="E14" s="16">
        <f>IF(C14="","",SUM(C14:D14))</f>
      </c>
      <c r="F14" s="31">
        <f>IF(C14="","",C14/E14)</f>
      </c>
      <c r="G14" s="18"/>
      <c r="H14" s="16"/>
      <c r="I14" s="32">
        <f>IF(G14="","",SUM(G14:H14))</f>
      </c>
      <c r="J14" s="39">
        <f>IF(G14="","",G14/I14)</f>
      </c>
    </row>
    <row r="15" spans="1:10" ht="23.25" customHeight="1">
      <c r="A15" s="46" t="s">
        <v>18</v>
      </c>
      <c r="B15" s="7" t="s">
        <v>7</v>
      </c>
      <c r="C15" s="13">
        <f>IF(C14="","",C14/'R1'!C14*100)</f>
      </c>
      <c r="D15" s="13">
        <f>IF(D14="","",D14/'R1'!D14*100)</f>
      </c>
      <c r="E15" s="13">
        <f>IF(E14="","",E14/'R1'!E14*100)</f>
      </c>
      <c r="F15" s="30" t="s">
        <v>8</v>
      </c>
      <c r="G15" s="24">
        <f>IF(G14="","",G14/'R1'!G14*100)</f>
      </c>
      <c r="H15" s="23">
        <f>IF(H14="","",H14/'R1'!H14*100)</f>
      </c>
      <c r="I15" s="5">
        <f>IF(I14="","",I14/'R1'!I14*100)</f>
      </c>
      <c r="J15" s="38" t="s">
        <v>8</v>
      </c>
    </row>
    <row r="16" spans="1:10" ht="23.25" customHeight="1">
      <c r="A16" s="45">
        <v>9</v>
      </c>
      <c r="B16" s="6" t="s">
        <v>6</v>
      </c>
      <c r="C16" s="16"/>
      <c r="D16" s="16"/>
      <c r="E16" s="16">
        <f>IF(C16="","",SUM(C16:D16))</f>
      </c>
      <c r="F16" s="31">
        <f>IF(C16="","",C16/E16)</f>
      </c>
      <c r="G16" s="18"/>
      <c r="H16" s="16"/>
      <c r="I16" s="32">
        <f>IF(G16="","",SUM(G16:H16))</f>
      </c>
      <c r="J16" s="39">
        <f>IF(G16="","",G16/I16)</f>
      </c>
    </row>
    <row r="17" spans="1:10" ht="23.25" customHeight="1">
      <c r="A17" s="46" t="s">
        <v>18</v>
      </c>
      <c r="B17" s="7" t="s">
        <v>7</v>
      </c>
      <c r="C17" s="13">
        <f>IF(C16="","",C16/'R1'!C16*100)</f>
      </c>
      <c r="D17" s="13">
        <f>IF(D16="","",D16/'R1'!D16*100)</f>
      </c>
      <c r="E17" s="13">
        <f>IF(E16="","",E16/'R1'!E16*100)</f>
      </c>
      <c r="F17" s="30" t="s">
        <v>8</v>
      </c>
      <c r="G17" s="24">
        <f>IF(G16="","",G16/'R1'!G16*100)</f>
      </c>
      <c r="H17" s="23">
        <f>IF(H16="","",H16/'R1'!H16*100)</f>
      </c>
      <c r="I17" s="5">
        <f>IF(I16="","",I16/'R1'!I16*100)</f>
      </c>
      <c r="J17" s="38" t="s">
        <v>8</v>
      </c>
    </row>
    <row r="18" spans="1:10" ht="23.25" customHeight="1">
      <c r="A18" s="45">
        <v>10</v>
      </c>
      <c r="B18" s="6" t="s">
        <v>6</v>
      </c>
      <c r="C18" s="16"/>
      <c r="D18" s="16"/>
      <c r="E18" s="16">
        <f>IF(C18="","",SUM(C18:D18))</f>
      </c>
      <c r="F18" s="31">
        <f>IF(C18="","",C18/E18)</f>
      </c>
      <c r="G18" s="18"/>
      <c r="H18" s="16"/>
      <c r="I18" s="32">
        <f>IF(G18="","",SUM(G18:H18))</f>
      </c>
      <c r="J18" s="39">
        <f>IF(G18="","",G18/I18)</f>
      </c>
    </row>
    <row r="19" spans="1:10" ht="23.25" customHeight="1">
      <c r="A19" s="46" t="s">
        <v>18</v>
      </c>
      <c r="B19" s="7" t="s">
        <v>7</v>
      </c>
      <c r="C19" s="13">
        <f>IF(C18="","",C18/'R1'!C18*100)</f>
      </c>
      <c r="D19" s="13">
        <f>IF(D18="","",D18/'R1'!D18*100)</f>
      </c>
      <c r="E19" s="13">
        <f>IF(E18="","",E18/'R1'!E18*100)</f>
      </c>
      <c r="F19" s="30" t="s">
        <v>8</v>
      </c>
      <c r="G19" s="24">
        <f>IF(G18="","",G18/'R1'!G18*100)</f>
      </c>
      <c r="H19" s="23">
        <f>IF(H18="","",H18/'R1'!H18*100)</f>
      </c>
      <c r="I19" s="5">
        <f>IF(I18="","",I18/'R1'!I18*100)</f>
      </c>
      <c r="J19" s="38" t="s">
        <v>8</v>
      </c>
    </row>
    <row r="20" spans="1:10" ht="23.25" customHeight="1">
      <c r="A20" s="45">
        <v>11</v>
      </c>
      <c r="B20" s="6" t="s">
        <v>6</v>
      </c>
      <c r="C20" s="33"/>
      <c r="D20" s="33"/>
      <c r="E20" s="33">
        <f>IF(C20="","",SUM(C20:D20))</f>
      </c>
      <c r="F20" s="31">
        <f>IF(C20="","",C20/E20)</f>
      </c>
      <c r="G20" s="18"/>
      <c r="H20" s="16"/>
      <c r="I20" s="32">
        <f>IF(G20="","",SUM(G20:H20))</f>
      </c>
      <c r="J20" s="39">
        <f>IF(G20="","",G20/I20)</f>
      </c>
    </row>
    <row r="21" spans="1:10" ht="23.25" customHeight="1">
      <c r="A21" s="46" t="s">
        <v>18</v>
      </c>
      <c r="B21" s="7" t="s">
        <v>7</v>
      </c>
      <c r="C21" s="13">
        <f>IF(C20="","",C20/'R1'!C20*100)</f>
      </c>
      <c r="D21" s="13">
        <f>IF(D20="","",D20/'R1'!D20*100)</f>
      </c>
      <c r="E21" s="13">
        <f>IF(E20="","",E20/'R1'!E20*100)</f>
      </c>
      <c r="F21" s="30" t="s">
        <v>8</v>
      </c>
      <c r="G21" s="24">
        <f>IF(G20="","",G20/'R1'!G20*100)</f>
      </c>
      <c r="H21" s="23">
        <f>IF(H20="","",H20/'R1'!H20*100)</f>
      </c>
      <c r="I21" s="5">
        <f>IF(I20="","",I20/'R1'!I20*100)</f>
      </c>
      <c r="J21" s="38" t="s">
        <v>8</v>
      </c>
    </row>
    <row r="22" spans="1:10" ht="23.25" customHeight="1">
      <c r="A22" s="45">
        <v>12</v>
      </c>
      <c r="B22" s="6" t="s">
        <v>6</v>
      </c>
      <c r="C22" s="16"/>
      <c r="D22" s="16"/>
      <c r="E22" s="16">
        <f>IF(C22="","",SUM(C22:D22))</f>
      </c>
      <c r="F22" s="31">
        <f>IF(C22="","",C22/E22)</f>
      </c>
      <c r="G22" s="18"/>
      <c r="H22" s="16"/>
      <c r="I22" s="32">
        <f>IF(G22="","",SUM(G22:H22))</f>
      </c>
      <c r="J22" s="39">
        <f>IF(G22="","",G22/I22)</f>
      </c>
    </row>
    <row r="23" spans="1:10" ht="23.25" customHeight="1">
      <c r="A23" s="46" t="s">
        <v>18</v>
      </c>
      <c r="B23" s="7" t="s">
        <v>7</v>
      </c>
      <c r="C23" s="13">
        <f>IF(C22="","",C22/'R1'!C22*100)</f>
      </c>
      <c r="D23" s="13">
        <f>IF(D22="","",D22/'R1'!D22*100)</f>
      </c>
      <c r="E23" s="13">
        <f>IF(E22="","",E22/'R1'!E22*100)</f>
      </c>
      <c r="F23" s="30" t="s">
        <v>8</v>
      </c>
      <c r="G23" s="24">
        <f>IF(G22="","",G22/'R1'!G22*100)</f>
      </c>
      <c r="H23" s="23">
        <f>IF(H22="","",H22/'R1'!H22*100)</f>
      </c>
      <c r="I23" s="5">
        <f>IF(I22="","",I22/'R1'!I22*100)</f>
      </c>
      <c r="J23" s="38" t="s">
        <v>8</v>
      </c>
    </row>
    <row r="24" spans="1:10" ht="23.25" customHeight="1">
      <c r="A24" s="45">
        <v>1</v>
      </c>
      <c r="B24" s="6" t="s">
        <v>6</v>
      </c>
      <c r="C24" s="16"/>
      <c r="D24" s="16"/>
      <c r="E24" s="16">
        <f>IF(C24="","",SUM(C24:D24))</f>
      </c>
      <c r="F24" s="31">
        <f>IF(C24="","",C24/E24)</f>
      </c>
      <c r="G24" s="18"/>
      <c r="H24" s="16"/>
      <c r="I24" s="32">
        <f>IF(G24="","",SUM(G24:H24))</f>
      </c>
      <c r="J24" s="39">
        <f>IF(G24="","",G24/I24)</f>
      </c>
    </row>
    <row r="25" spans="1:10" ht="23.25" customHeight="1">
      <c r="A25" s="46" t="s">
        <v>18</v>
      </c>
      <c r="B25" s="7" t="s">
        <v>7</v>
      </c>
      <c r="C25" s="13">
        <f>IF(C24="","",C24/'R1'!C24*100)</f>
      </c>
      <c r="D25" s="13">
        <f>IF(D24="","",D24/'R1'!D24*100)</f>
      </c>
      <c r="E25" s="13">
        <f>IF(E24="","",E24/'R1'!E24*100)</f>
      </c>
      <c r="F25" s="30" t="s">
        <v>8</v>
      </c>
      <c r="G25" s="24">
        <f>IF(G24="","",G24/'R1'!G24*100)</f>
      </c>
      <c r="H25" s="23">
        <f>IF(H24="","",H24/'R1'!H24*100)</f>
      </c>
      <c r="I25" s="5">
        <f>IF(I24="","",I24/'R1'!I24*100)</f>
      </c>
      <c r="J25" s="38" t="s">
        <v>8</v>
      </c>
    </row>
    <row r="26" spans="1:10" ht="23.25" customHeight="1">
      <c r="A26" s="45">
        <v>2</v>
      </c>
      <c r="B26" s="6" t="s">
        <v>6</v>
      </c>
      <c r="C26" s="16"/>
      <c r="D26" s="16"/>
      <c r="E26" s="16">
        <f>IF(C26="","",SUM(C26:D26))</f>
      </c>
      <c r="F26" s="31">
        <f>IF(C26="","",C26/E26)</f>
      </c>
      <c r="G26" s="18"/>
      <c r="H26" s="16"/>
      <c r="I26" s="32">
        <f>IF(G26="","",SUM(G26:H26))</f>
      </c>
      <c r="J26" s="39">
        <f>IF(G26="","",G26/I26)</f>
      </c>
    </row>
    <row r="27" spans="1:10" ht="23.25" customHeight="1">
      <c r="A27" s="46" t="s">
        <v>18</v>
      </c>
      <c r="B27" s="7" t="s">
        <v>7</v>
      </c>
      <c r="C27" s="13">
        <f>IF(C26="","",C26/'R1'!C26*100)</f>
      </c>
      <c r="D27" s="13">
        <f>IF(D26="","",D26/'R1'!D26*100)</f>
      </c>
      <c r="E27" s="13">
        <f>IF(E26="","",E26/'R1'!E26*100)</f>
      </c>
      <c r="F27" s="30" t="s">
        <v>8</v>
      </c>
      <c r="G27" s="24">
        <f>IF(G26="","",G26/'R1'!G26*100)</f>
      </c>
      <c r="H27" s="24">
        <f>IF(H26="","",H26/'R1'!H26*100)</f>
      </c>
      <c r="I27" s="5">
        <f>IF(I26="","",I26/'R1'!I26*100)</f>
      </c>
      <c r="J27" s="38" t="s">
        <v>8</v>
      </c>
    </row>
    <row r="28" spans="1:10" ht="23.25" customHeight="1">
      <c r="A28" s="45">
        <v>3</v>
      </c>
      <c r="B28" s="6" t="s">
        <v>6</v>
      </c>
      <c r="C28" s="16"/>
      <c r="D28" s="16"/>
      <c r="E28" s="16">
        <f>IF(C28="","",SUM(C28:D28))</f>
      </c>
      <c r="F28" s="31">
        <f>IF(C28="","",C28/E28)</f>
      </c>
      <c r="G28" s="18"/>
      <c r="H28" s="16"/>
      <c r="I28" s="32">
        <f>IF(G28="","",SUM(G28:H29))</f>
      </c>
      <c r="J28" s="39">
        <f>IF(G28="","",G28/I28)</f>
      </c>
    </row>
    <row r="29" spans="1:10" ht="23.25" customHeight="1" thickBot="1">
      <c r="A29" s="46" t="s">
        <v>18</v>
      </c>
      <c r="B29" s="8" t="s">
        <v>7</v>
      </c>
      <c r="C29" s="12">
        <f>IF(C28="","",C28/'R1'!C28*100)</f>
      </c>
      <c r="D29" s="12">
        <f>IF(D28="","",D28/'R1'!D28*100)</f>
      </c>
      <c r="E29" s="12">
        <f>IF(E28="","",E28/'R1'!E28*100)</f>
      </c>
      <c r="F29" s="34" t="s">
        <v>10</v>
      </c>
      <c r="G29" s="12">
        <f>IF(G28="","",G28/'R1'!G28*100)</f>
      </c>
      <c r="H29" s="12">
        <f>IF(H28="","",H28/'R1'!H28*100)</f>
      </c>
      <c r="I29" s="4">
        <f>IF(I28="","",I28/'R1'!I28*100)</f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13537</v>
      </c>
      <c r="D30" s="17">
        <f>SUMPRODUCT(D$6:D$29,($B$6:$B$29="台数")*1)</f>
        <v>4443</v>
      </c>
      <c r="E30" s="17">
        <f>SUMPRODUCT(E$6:E$29,($B$6:$B$29="台数")*1)</f>
        <v>17980</v>
      </c>
      <c r="F30" s="35">
        <f>C30/E30</f>
        <v>0.7528921023359288</v>
      </c>
      <c r="G30" s="17">
        <f>SUMPRODUCT(G$6:G$29,($B$6:$B$29="台数")*1)</f>
        <v>7952</v>
      </c>
      <c r="H30" s="17">
        <f>SUMPRODUCT(H$6:H$29,($B$6:$B$29="台数")*1)</f>
        <v>3268</v>
      </c>
      <c r="I30" s="17">
        <f>SUMPRODUCT(I$6:I$29,($B$6:$B$29="台数")*1)</f>
        <v>11220</v>
      </c>
      <c r="J30" s="41">
        <f>G30/I30</f>
        <v>0.7087344028520499</v>
      </c>
    </row>
    <row r="31" spans="1:10" ht="23.25" customHeight="1" thickBot="1">
      <c r="A31" s="48" t="s">
        <v>4</v>
      </c>
      <c r="B31" s="10" t="s">
        <v>7</v>
      </c>
      <c r="C31" s="11">
        <f>C30/SUMPRODUCT(('R1'!C$6:C$29),('R1'!$B$6:$B$29="台数")*1,(C$6:C$29&gt;0)*1)*100</f>
        <v>95.1634446397188</v>
      </c>
      <c r="D31" s="11">
        <f>D30/SUMPRODUCT(('R1'!D$6:D$29),('R1'!$B$6:$B$29="台数")*1,(D$6:D$29&gt;0)*1)*100</f>
        <v>98.49257370871204</v>
      </c>
      <c r="E31" s="11">
        <f>E30/SUMPRODUCT(('R1'!E$6:E$29),('R1'!$B$6:$B$29="台数")*1,(C$6:C$29&gt;0)*1)*100</f>
        <v>95.96498719043552</v>
      </c>
      <c r="F31" s="36" t="s">
        <v>8</v>
      </c>
      <c r="G31" s="11">
        <f>G30/SUMPRODUCT(('R1'!G$6:G$29),('R1'!$B$6:$B$29="台数")*1,(G$6:G$29&gt;0)*1)*100</f>
        <v>101.05477188969374</v>
      </c>
      <c r="H31" s="11">
        <f>R1/SUMPRODUCT(('R1'!H$6:H$29),('R1'!$B$6:$B$29="台数")*1,(H$6:H$29&gt;0)*1)*100</f>
        <v>0</v>
      </c>
      <c r="I31" s="11">
        <f>I30/SUMPRODUCT(('R1'!I$6:I$29),('R1'!$B$6:$B$29="台数")*1,(G$6:G$29&gt;0)*1)*100</f>
        <v>97.88867562380038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15080</v>
      </c>
      <c r="D6" s="27">
        <v>4890</v>
      </c>
      <c r="E6" s="27">
        <f>C6+D6</f>
        <v>19970</v>
      </c>
      <c r="F6" s="28">
        <f>C6/E6</f>
        <v>0.7551326990485728</v>
      </c>
      <c r="G6" s="29">
        <v>5677</v>
      </c>
      <c r="H6" s="27">
        <v>2797</v>
      </c>
      <c r="I6" s="27">
        <v>8474</v>
      </c>
      <c r="J6" s="37">
        <f>G6/I6</f>
        <v>0.6699315553457635</v>
      </c>
    </row>
    <row r="7" spans="1:10" ht="23.25" customHeight="1">
      <c r="A7" s="46" t="s">
        <v>18</v>
      </c>
      <c r="B7" s="3" t="s">
        <v>7</v>
      </c>
      <c r="C7" s="12">
        <f>C6/'H15'!C6*100</f>
        <v>100.53333333333335</v>
      </c>
      <c r="D7" s="12">
        <f>D6/'H15'!D6*100</f>
        <v>97.21669980119285</v>
      </c>
      <c r="E7" s="12">
        <f>E6/'H15'!E6*100</f>
        <v>99.70044932601098</v>
      </c>
      <c r="F7" s="30" t="s">
        <v>9</v>
      </c>
      <c r="G7" s="22">
        <f>G6/'H15'!G6*100</f>
        <v>104.60659664639765</v>
      </c>
      <c r="H7" s="23">
        <f>H6/'H15'!H6*100</f>
        <v>106.55238095238096</v>
      </c>
      <c r="I7" s="5">
        <f>I6/'H15'!I6*100</f>
        <v>105.24093392945852</v>
      </c>
      <c r="J7" s="38" t="s">
        <v>9</v>
      </c>
    </row>
    <row r="8" spans="1:10" ht="23.25" customHeight="1">
      <c r="A8" s="45">
        <v>5</v>
      </c>
      <c r="B8" s="6" t="s">
        <v>6</v>
      </c>
      <c r="C8" s="16">
        <v>14670</v>
      </c>
      <c r="D8" s="16">
        <v>4320</v>
      </c>
      <c r="E8" s="16">
        <f>C8+D8</f>
        <v>18990</v>
      </c>
      <c r="F8" s="31">
        <f>C8/E8</f>
        <v>0.7725118483412322</v>
      </c>
      <c r="G8" s="18">
        <v>5317</v>
      </c>
      <c r="H8" s="16">
        <v>2357</v>
      </c>
      <c r="I8" s="32">
        <v>7674</v>
      </c>
      <c r="J8" s="39">
        <f>G8/I8</f>
        <v>0.6928590044305447</v>
      </c>
    </row>
    <row r="9" spans="1:10" ht="23.25" customHeight="1">
      <c r="A9" s="46" t="s">
        <v>18</v>
      </c>
      <c r="B9" s="7" t="s">
        <v>7</v>
      </c>
      <c r="C9" s="13">
        <f>C8/'H15'!C8*100</f>
        <v>94.0987812700449</v>
      </c>
      <c r="D9" s="13">
        <f>D8/'H15'!D8*100</f>
        <v>88.34355828220859</v>
      </c>
      <c r="E9" s="13">
        <f>E8/'H15'!E8*100</f>
        <v>92.724609375</v>
      </c>
      <c r="F9" s="30" t="s">
        <v>9</v>
      </c>
      <c r="G9" s="24">
        <f>G8/'H15'!G8*100</f>
        <v>101.12209965766452</v>
      </c>
      <c r="H9" s="23">
        <f>H8/'H15'!H8*100</f>
        <v>97.1558120362737</v>
      </c>
      <c r="I9" s="5">
        <f>I8/'H15'!I8*100</f>
        <v>99.86985944820405</v>
      </c>
      <c r="J9" s="38" t="s">
        <v>9</v>
      </c>
    </row>
    <row r="10" spans="1:10" ht="23.25" customHeight="1">
      <c r="A10" s="45">
        <v>6</v>
      </c>
      <c r="B10" s="6" t="s">
        <v>6</v>
      </c>
      <c r="C10" s="16">
        <v>16500</v>
      </c>
      <c r="D10" s="16">
        <v>4980</v>
      </c>
      <c r="E10" s="16">
        <f>C10+D10</f>
        <v>21480</v>
      </c>
      <c r="F10" s="31">
        <f>C10/E10</f>
        <v>0.7681564245810056</v>
      </c>
      <c r="G10" s="18">
        <v>5948</v>
      </c>
      <c r="H10" s="16">
        <v>2659</v>
      </c>
      <c r="I10" s="32">
        <v>8607</v>
      </c>
      <c r="J10" s="39">
        <f>G10/I10</f>
        <v>0.691065411874056</v>
      </c>
    </row>
    <row r="11" spans="1:10" ht="23.25" customHeight="1">
      <c r="A11" s="46" t="s">
        <v>18</v>
      </c>
      <c r="B11" s="7" t="s">
        <v>7</v>
      </c>
      <c r="C11" s="13">
        <f>C10/'H15'!C10*100</f>
        <v>102.73972602739727</v>
      </c>
      <c r="D11" s="13">
        <f>D10/'H15'!D10*100</f>
        <v>106.86695278969958</v>
      </c>
      <c r="E11" s="13">
        <f>E10/'H15'!E10*100</f>
        <v>103.66795366795367</v>
      </c>
      <c r="F11" s="30" t="s">
        <v>9</v>
      </c>
      <c r="G11" s="24">
        <f>G10/'H15'!G10*100</f>
        <v>114.80409187415557</v>
      </c>
      <c r="H11" s="23">
        <f>H10/'H15'!H10*100</f>
        <v>109.37885643767997</v>
      </c>
      <c r="I11" s="5">
        <f>I10/'H15'!I10*100</f>
        <v>113.07146610614818</v>
      </c>
      <c r="J11" s="38" t="s">
        <v>9</v>
      </c>
    </row>
    <row r="12" spans="1:10" ht="23.25" customHeight="1">
      <c r="A12" s="45">
        <v>7</v>
      </c>
      <c r="B12" s="6" t="s">
        <v>6</v>
      </c>
      <c r="C12" s="16">
        <v>16640</v>
      </c>
      <c r="D12" s="16">
        <v>5140</v>
      </c>
      <c r="E12" s="16">
        <f>C12+D12</f>
        <v>21780</v>
      </c>
      <c r="F12" s="31">
        <f>C12/E12</f>
        <v>0.7640036730945822</v>
      </c>
      <c r="G12" s="18">
        <v>5843</v>
      </c>
      <c r="H12" s="16">
        <v>2637</v>
      </c>
      <c r="I12" s="32">
        <v>8480</v>
      </c>
      <c r="J12" s="39">
        <f>G12/I12</f>
        <v>0.6890330188679246</v>
      </c>
    </row>
    <row r="13" spans="1:10" ht="23.25" customHeight="1">
      <c r="A13" s="46" t="s">
        <v>18</v>
      </c>
      <c r="B13" s="7" t="s">
        <v>7</v>
      </c>
      <c r="C13" s="13">
        <f>C12/'H15'!C12*100</f>
        <v>96.74418604651163</v>
      </c>
      <c r="D13" s="13">
        <f>D12/'H15'!D12*100</f>
        <v>92.44604316546763</v>
      </c>
      <c r="E13" s="13">
        <f>E12/'H15'!E12*100</f>
        <v>95.69420035149385</v>
      </c>
      <c r="F13" s="30" t="s">
        <v>9</v>
      </c>
      <c r="G13" s="24">
        <f>G12/'H15'!G12*100</f>
        <v>107.05386588493954</v>
      </c>
      <c r="H13" s="23">
        <f>H12/'H15'!H12*100</f>
        <v>99.58459214501511</v>
      </c>
      <c r="I13" s="5">
        <f>I12/'H15'!I12*100</f>
        <v>104.61386627189735</v>
      </c>
      <c r="J13" s="38" t="s">
        <v>9</v>
      </c>
    </row>
    <row r="14" spans="1:10" ht="23.25" customHeight="1">
      <c r="A14" s="45">
        <v>8</v>
      </c>
      <c r="B14" s="6" t="s">
        <v>6</v>
      </c>
      <c r="C14" s="16">
        <v>12490</v>
      </c>
      <c r="D14" s="16">
        <v>3620</v>
      </c>
      <c r="E14" s="16">
        <f>SUM(C14:D14)</f>
        <v>16110</v>
      </c>
      <c r="F14" s="31">
        <f>C14/E14</f>
        <v>0.7752948479205463</v>
      </c>
      <c r="G14" s="18">
        <v>4511</v>
      </c>
      <c r="H14" s="16">
        <v>2057</v>
      </c>
      <c r="I14" s="32">
        <f>SUM(G14:H14)</f>
        <v>6568</v>
      </c>
      <c r="J14" s="39">
        <f>G14/I14</f>
        <v>0.6868148599269184</v>
      </c>
    </row>
    <row r="15" spans="1:10" ht="23.25" customHeight="1">
      <c r="A15" s="46" t="s">
        <v>18</v>
      </c>
      <c r="B15" s="7" t="s">
        <v>7</v>
      </c>
      <c r="C15" s="13">
        <f>C14/'H15'!C14*100</f>
        <v>103.65145228215769</v>
      </c>
      <c r="D15" s="13">
        <f>D14/'H15'!D14*100</f>
        <v>97.83783783783784</v>
      </c>
      <c r="E15" s="13">
        <f>E14/'H15'!E14*100</f>
        <v>102.28571428571429</v>
      </c>
      <c r="F15" s="30" t="s">
        <v>9</v>
      </c>
      <c r="G15" s="24">
        <f>G14/'H15'!G14*100</f>
        <v>109.91715399610136</v>
      </c>
      <c r="H15" s="23">
        <f>H14/'H15'!H14*100</f>
        <v>107.02393340270551</v>
      </c>
      <c r="I15" s="5">
        <f>I14/'H15'!I14*100</f>
        <v>108.9943577829406</v>
      </c>
      <c r="J15" s="38" t="s">
        <v>9</v>
      </c>
    </row>
    <row r="16" spans="1:10" ht="23.25" customHeight="1">
      <c r="A16" s="45">
        <v>9</v>
      </c>
      <c r="B16" s="6" t="s">
        <v>6</v>
      </c>
      <c r="C16" s="16">
        <v>16840</v>
      </c>
      <c r="D16" s="16">
        <v>4670</v>
      </c>
      <c r="E16" s="16">
        <f>SUM(C16:D16)</f>
        <v>21510</v>
      </c>
      <c r="F16" s="31">
        <f>C16/E16</f>
        <v>0.7828916782891678</v>
      </c>
      <c r="G16" s="18">
        <v>5398</v>
      </c>
      <c r="H16" s="16">
        <v>2538</v>
      </c>
      <c r="I16" s="32">
        <f>SUM(G16:H16)</f>
        <v>7936</v>
      </c>
      <c r="J16" s="39">
        <f>G16/I16</f>
        <v>0.6801915322580645</v>
      </c>
    </row>
    <row r="17" spans="1:10" ht="23.25" customHeight="1">
      <c r="A17" s="46" t="s">
        <v>18</v>
      </c>
      <c r="B17" s="7" t="s">
        <v>7</v>
      </c>
      <c r="C17" s="13">
        <f>C16/'H15'!C16*100</f>
        <v>96.11872146118722</v>
      </c>
      <c r="D17" s="13">
        <f>D16/'H15'!D16*100</f>
        <v>95.3061224489796</v>
      </c>
      <c r="E17" s="13">
        <f>E16/'H15'!E16*100</f>
        <v>95.94112399643176</v>
      </c>
      <c r="F17" s="30" t="s">
        <v>9</v>
      </c>
      <c r="G17" s="24">
        <f>G16/'H15'!G16*100</f>
        <v>101.6572504708098</v>
      </c>
      <c r="H17" s="23">
        <f>H16/'H15'!H16*100</f>
        <v>102.2974607013301</v>
      </c>
      <c r="I17" s="5">
        <f>I16/'H15'!I16*100</f>
        <v>101.86112180721345</v>
      </c>
      <c r="J17" s="38" t="s">
        <v>9</v>
      </c>
    </row>
    <row r="18" spans="1:10" ht="23.25" customHeight="1">
      <c r="A18" s="45">
        <v>10</v>
      </c>
      <c r="B18" s="6" t="s">
        <v>6</v>
      </c>
      <c r="C18" s="16">
        <v>15730</v>
      </c>
      <c r="D18" s="16">
        <v>4483</v>
      </c>
      <c r="E18" s="16">
        <f>SUM(C18:D18)</f>
        <v>20213</v>
      </c>
      <c r="F18" s="31">
        <f>C18/E18</f>
        <v>0.778212041755306</v>
      </c>
      <c r="G18" s="18">
        <v>5325</v>
      </c>
      <c r="H18" s="16">
        <v>2546</v>
      </c>
      <c r="I18" s="32">
        <f>SUM(G18:H18)</f>
        <v>7871</v>
      </c>
      <c r="J18" s="39">
        <f>G18/I18</f>
        <v>0.6765341125651124</v>
      </c>
    </row>
    <row r="19" spans="1:10" ht="23.25" customHeight="1">
      <c r="A19" s="46" t="s">
        <v>18</v>
      </c>
      <c r="B19" s="7" t="s">
        <v>7</v>
      </c>
      <c r="C19" s="13">
        <f>C18/'H15'!C18*100</f>
        <v>89.88571428571429</v>
      </c>
      <c r="D19" s="13">
        <f>D18/'H15'!D18*100</f>
        <v>88.9484126984127</v>
      </c>
      <c r="E19" s="13">
        <f>E18/'H15'!E18*100</f>
        <v>89.67613132209405</v>
      </c>
      <c r="F19" s="30" t="s">
        <v>9</v>
      </c>
      <c r="G19" s="24">
        <f>G18/'H15'!G18*100</f>
        <v>91.27528282482002</v>
      </c>
      <c r="H19" s="23">
        <f>H18/'H15'!H18*100</f>
        <v>95.35580524344569</v>
      </c>
      <c r="I19" s="5">
        <f>I18/'H15'!I18*100</f>
        <v>92.55644402634054</v>
      </c>
      <c r="J19" s="38" t="s">
        <v>9</v>
      </c>
    </row>
    <row r="20" spans="1:10" ht="23.25" customHeight="1">
      <c r="A20" s="45">
        <v>11</v>
      </c>
      <c r="B20" s="6" t="s">
        <v>6</v>
      </c>
      <c r="C20" s="33">
        <v>15143</v>
      </c>
      <c r="D20" s="33">
        <v>4295</v>
      </c>
      <c r="E20" s="33">
        <f>SUM(C20:D20)</f>
        <v>19438</v>
      </c>
      <c r="F20" s="31">
        <f>C20/E20</f>
        <v>0.7790410536063381</v>
      </c>
      <c r="G20" s="18">
        <v>5554</v>
      </c>
      <c r="H20" s="16">
        <v>2589</v>
      </c>
      <c r="I20" s="32">
        <f>SUM(G20:H20)</f>
        <v>8143</v>
      </c>
      <c r="J20" s="39">
        <f>G20/I20</f>
        <v>0.6820582095050964</v>
      </c>
    </row>
    <row r="21" spans="1:10" ht="23.25" customHeight="1">
      <c r="A21" s="46" t="s">
        <v>18</v>
      </c>
      <c r="B21" s="7" t="s">
        <v>7</v>
      </c>
      <c r="C21" s="13">
        <f>C20/'H15'!C20*100</f>
        <v>107.5497159090909</v>
      </c>
      <c r="D21" s="13">
        <f>D20/'H15'!D20*100</f>
        <v>100.82159624413146</v>
      </c>
      <c r="E21" s="13">
        <f>E20/'H15'!E20*100</f>
        <v>105.98691384950926</v>
      </c>
      <c r="F21" s="30" t="s">
        <v>9</v>
      </c>
      <c r="G21" s="24">
        <f>G20/'H15'!G20*100</f>
        <v>105.66971080669711</v>
      </c>
      <c r="H21" s="23">
        <f>H20/'H15'!H20*100</f>
        <v>103.85078219013238</v>
      </c>
      <c r="I21" s="5">
        <f>I20/'H15'!I20*100</f>
        <v>105.08452703574656</v>
      </c>
      <c r="J21" s="38" t="s">
        <v>9</v>
      </c>
    </row>
    <row r="22" spans="1:10" ht="23.25" customHeight="1">
      <c r="A22" s="45">
        <v>12</v>
      </c>
      <c r="B22" s="6" t="s">
        <v>6</v>
      </c>
      <c r="C22" s="16">
        <v>13041</v>
      </c>
      <c r="D22" s="16">
        <v>3804</v>
      </c>
      <c r="E22" s="16">
        <f>SUM(C22:D22)</f>
        <v>16845</v>
      </c>
      <c r="F22" s="31">
        <f>C22/E22</f>
        <v>0.7741763134461265</v>
      </c>
      <c r="G22" s="18">
        <v>5134</v>
      </c>
      <c r="H22" s="16">
        <v>2265</v>
      </c>
      <c r="I22" s="32">
        <f>SUM(G22:H22)</f>
        <v>7399</v>
      </c>
      <c r="J22" s="39">
        <f>G22/I22</f>
        <v>0.6938775510204082</v>
      </c>
    </row>
    <row r="23" spans="1:10" ht="23.25" customHeight="1">
      <c r="A23" s="46" t="s">
        <v>18</v>
      </c>
      <c r="B23" s="7" t="s">
        <v>7</v>
      </c>
      <c r="C23" s="13">
        <f>C22/'H15'!C22*100</f>
        <v>103.33597464342314</v>
      </c>
      <c r="D23" s="13">
        <f>D22/'H15'!D22*100</f>
        <v>101.17021276595746</v>
      </c>
      <c r="E23" s="13">
        <f>E22/'H15'!E22*100</f>
        <v>102.83882783882783</v>
      </c>
      <c r="F23" s="30" t="s">
        <v>9</v>
      </c>
      <c r="G23" s="24">
        <f>G22/'H15'!G22*100</f>
        <v>111.1736682546557</v>
      </c>
      <c r="H23" s="23">
        <f>H22/'H15'!H22*100</f>
        <v>105.49604098742431</v>
      </c>
      <c r="I23" s="5">
        <f>I22/'H15'!I22*100</f>
        <v>109.37176644493718</v>
      </c>
      <c r="J23" s="38" t="s">
        <v>9</v>
      </c>
    </row>
    <row r="24" spans="1:10" ht="23.25" customHeight="1">
      <c r="A24" s="45">
        <v>1</v>
      </c>
      <c r="B24" s="6" t="s">
        <v>6</v>
      </c>
      <c r="C24" s="16">
        <v>13559</v>
      </c>
      <c r="D24" s="16">
        <v>3715</v>
      </c>
      <c r="E24" s="16">
        <f>SUM(C24:D24)</f>
        <v>17274</v>
      </c>
      <c r="F24" s="31">
        <f>C24/E24</f>
        <v>0.784936899386361</v>
      </c>
      <c r="G24" s="18">
        <v>5040</v>
      </c>
      <c r="H24" s="16">
        <v>2295</v>
      </c>
      <c r="I24" s="32">
        <f>SUM(G24:H24)</f>
        <v>7335</v>
      </c>
      <c r="J24" s="39">
        <f>G24/I24</f>
        <v>0.6871165644171779</v>
      </c>
    </row>
    <row r="25" spans="1:10" ht="23.25" customHeight="1">
      <c r="A25" s="46" t="s">
        <v>18</v>
      </c>
      <c r="B25" s="7" t="s">
        <v>7</v>
      </c>
      <c r="C25" s="13">
        <f>C24/'H15'!C24*100</f>
        <v>111.04832104832106</v>
      </c>
      <c r="D25" s="13">
        <f>D24/'H15'!D24*100</f>
        <v>111.56156156156156</v>
      </c>
      <c r="E25" s="13">
        <f>E24/'H15'!E24*100</f>
        <v>111.15830115830117</v>
      </c>
      <c r="F25" s="30" t="s">
        <v>9</v>
      </c>
      <c r="G25" s="24">
        <f>G24/'H15'!G24*100</f>
        <v>117.89473684210525</v>
      </c>
      <c r="H25" s="23">
        <f>H24/'H15'!H24*100</f>
        <v>117.33128834355828</v>
      </c>
      <c r="I25" s="5">
        <f>I24/'H15'!I24*100</f>
        <v>117.71786230139625</v>
      </c>
      <c r="J25" s="38" t="s">
        <v>9</v>
      </c>
    </row>
    <row r="26" spans="1:10" ht="23.25" customHeight="1">
      <c r="A26" s="45">
        <v>2</v>
      </c>
      <c r="B26" s="6" t="s">
        <v>6</v>
      </c>
      <c r="C26" s="16">
        <v>18019</v>
      </c>
      <c r="D26" s="16">
        <v>4755</v>
      </c>
      <c r="E26" s="16">
        <f>SUM(C26:D26)</f>
        <v>22774</v>
      </c>
      <c r="F26" s="31">
        <f>C26/E26</f>
        <v>0.7912092737332045</v>
      </c>
      <c r="G26" s="18">
        <v>6193</v>
      </c>
      <c r="H26" s="16">
        <v>2599</v>
      </c>
      <c r="I26" s="32">
        <f>SUM(G26:H26)</f>
        <v>8792</v>
      </c>
      <c r="J26" s="39">
        <f>G26/I26</f>
        <v>0.7043903548680619</v>
      </c>
    </row>
    <row r="27" spans="1:10" ht="23.25" customHeight="1">
      <c r="A27" s="46" t="s">
        <v>18</v>
      </c>
      <c r="B27" s="7" t="s">
        <v>7</v>
      </c>
      <c r="C27" s="13">
        <f>C26/'H15'!C26*100</f>
        <v>88.5889872173058</v>
      </c>
      <c r="D27" s="13">
        <f>D26/'H15'!D26*100</f>
        <v>81.70103092783505</v>
      </c>
      <c r="E27" s="13">
        <f>E26/'H15'!E26*100</f>
        <v>87.0565749235474</v>
      </c>
      <c r="F27" s="30" t="s">
        <v>9</v>
      </c>
      <c r="G27" s="24">
        <f>G26/'H15'!G26*100</f>
        <v>95.95599628137589</v>
      </c>
      <c r="H27" s="23">
        <f>H26/'H15'!H26*100</f>
        <v>83.83870967741936</v>
      </c>
      <c r="I27" s="5">
        <f>I26/'H15'!I26*100</f>
        <v>92.02428302281767</v>
      </c>
      <c r="J27" s="38" t="s">
        <v>9</v>
      </c>
    </row>
    <row r="28" spans="1:10" ht="23.25" customHeight="1">
      <c r="A28" s="45">
        <v>3</v>
      </c>
      <c r="B28" s="6" t="s">
        <v>6</v>
      </c>
      <c r="C28" s="16">
        <v>30391</v>
      </c>
      <c r="D28" s="16">
        <v>7687</v>
      </c>
      <c r="E28" s="16">
        <f>SUM(C28:D28)</f>
        <v>38078</v>
      </c>
      <c r="F28" s="31">
        <f>C28/E28</f>
        <v>0.7981249015179369</v>
      </c>
      <c r="G28" s="18">
        <v>10129</v>
      </c>
      <c r="H28" s="16">
        <v>4109</v>
      </c>
      <c r="I28" s="32">
        <f>SUM(G28:H28)</f>
        <v>14238</v>
      </c>
      <c r="J28" s="39">
        <f>G28/I28</f>
        <v>0.7114060963618486</v>
      </c>
    </row>
    <row r="29" spans="1:10" ht="23.25" customHeight="1" thickBot="1">
      <c r="A29" s="46" t="s">
        <v>18</v>
      </c>
      <c r="B29" s="8" t="s">
        <v>7</v>
      </c>
      <c r="C29" s="12">
        <f>C28/'H15'!C28*100</f>
        <v>98.32093173730185</v>
      </c>
      <c r="D29" s="12">
        <f>D28/'H15'!D28*100</f>
        <v>90.7556080283353</v>
      </c>
      <c r="E29" s="12">
        <f>E28/'H15'!E28*100</f>
        <v>96.6937531742001</v>
      </c>
      <c r="F29" s="34" t="s">
        <v>9</v>
      </c>
      <c r="G29" s="14">
        <f>G28/'H15'!G28*100</f>
        <v>100.46617734576473</v>
      </c>
      <c r="H29" s="15">
        <f>H28/'H15'!H28*100</f>
        <v>95.84791229297878</v>
      </c>
      <c r="I29" s="4">
        <f>I28/'H15'!I28*100</f>
        <v>99.08831512283388</v>
      </c>
      <c r="J29" s="40" t="s">
        <v>9</v>
      </c>
    </row>
    <row r="30" spans="1:10" ht="23.25" customHeight="1" thickTop="1">
      <c r="A30" s="47" t="s">
        <v>19</v>
      </c>
      <c r="B30" s="9" t="s">
        <v>6</v>
      </c>
      <c r="C30" s="17">
        <f>C6+C8+C10+C12+C14+C16+C18+C20+C22+C24+C26+C28</f>
        <v>198103</v>
      </c>
      <c r="D30" s="17">
        <f>D6+D8+D10+D12+D14+D16+D18+D20+D22+D24+D26+D28</f>
        <v>56359</v>
      </c>
      <c r="E30" s="17">
        <f>E6+E8+E10+E12+E14+E16+E18+E20+E22+E24+E26+E28</f>
        <v>254462</v>
      </c>
      <c r="F30" s="35">
        <f>C30/E30</f>
        <v>0.7785170280827786</v>
      </c>
      <c r="G30" s="17">
        <f>G6+G8+G10+G12+G14+G16+G18+G20+G22+G24+G26+G28</f>
        <v>70069</v>
      </c>
      <c r="H30" s="17">
        <f>H6+H8+H10+H12+H14+H16+H18+H20+H22+H24+H26+H28</f>
        <v>31448</v>
      </c>
      <c r="I30" s="17">
        <f>I6+I8+I10+I12+I14+I16+I18+I20+I22+I24+I26+I28</f>
        <v>101517</v>
      </c>
      <c r="J30" s="41">
        <f>G30/I30</f>
        <v>0.6902193721248658</v>
      </c>
    </row>
    <row r="31" spans="1:10" ht="23.25" customHeight="1" thickBot="1">
      <c r="A31" s="48" t="s">
        <v>4</v>
      </c>
      <c r="B31" s="10" t="s">
        <v>7</v>
      </c>
      <c r="C31" s="11">
        <f>C30/('H15'!C6+'H15'!C8+'H15'!C10+'H15'!C12+'H15'!C14+'H15'!C16+'H15'!C18+'H15'!C20+'H15'!C22+'H15'!C24+'H15'!C26+'H15'!C28)*100</f>
        <v>98.51949472846628</v>
      </c>
      <c r="D31" s="11">
        <f>D30/('H15'!D6+'H15'!D8+'H15'!D10+'H15'!D12+'H15'!D14+'H15'!D16+'H15'!D18+'H15'!D20+'H15'!D22+'H15'!D24+'H15'!D26+'H15'!D28)*100</f>
        <v>94.84853584651633</v>
      </c>
      <c r="E31" s="11">
        <f>E30/('H15'!E6+'H15'!E8+'H15'!E10+'H15'!E12+'H15'!E14+'H15'!E16+'H15'!E18+'H15'!E20+'H15'!E22+'H15'!E24+'H15'!E26+'H15'!E28)*100</f>
        <v>97.68214971209213</v>
      </c>
      <c r="F31" s="36" t="s">
        <v>9</v>
      </c>
      <c r="G31" s="11">
        <f>G30/('H15'!G6+'H15'!G8+'H15'!G10+'H15'!G12+'H15'!G14+'H15'!G16+'H15'!G18+'H15'!G20+'H15'!G22+'H15'!G24+'H15'!G26+'H15'!G28)*100</f>
        <v>104.18097744472693</v>
      </c>
      <c r="H31" s="11">
        <f>H30/('H15'!H6+'H15'!H8+'H15'!H10+'H15'!H12+'H15'!H14+'H15'!H16+'H15'!H18+'H15'!H20+'H15'!H22+'H15'!H24+'H15'!H26+'H15'!H28)*100</f>
        <v>100.84012056692106</v>
      </c>
      <c r="I31" s="11">
        <f>I30/('H15'!I6+'H15'!I8+'H15'!I10+'H15'!I12+'H15'!I14+'H15'!I16+'H15'!I18+'H15'!I20+'H15'!I22+'H15'!I24+'H15'!I26+'H15'!I28)*100</f>
        <v>103.1226191806426</v>
      </c>
      <c r="J31" s="42" t="s">
        <v>9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14880</v>
      </c>
      <c r="D6" s="27">
        <v>4686</v>
      </c>
      <c r="E6" s="27">
        <f>IF(C6="","",SUM(C6:D6))</f>
        <v>19566</v>
      </c>
      <c r="F6" s="28">
        <f>IF(C6="","",C6/E6)</f>
        <v>0.7605029132168046</v>
      </c>
      <c r="G6" s="29">
        <v>5532</v>
      </c>
      <c r="H6" s="27">
        <v>2657</v>
      </c>
      <c r="I6" s="27">
        <f>IF(G6="","",SUM(G6:H6))</f>
        <v>8189</v>
      </c>
      <c r="J6" s="37">
        <f>IF(G6="","",G6/I6)</f>
        <v>0.6755403590181951</v>
      </c>
    </row>
    <row r="7" spans="1:10" ht="23.25" customHeight="1">
      <c r="A7" s="46" t="s">
        <v>18</v>
      </c>
      <c r="B7" s="3" t="s">
        <v>7</v>
      </c>
      <c r="C7" s="12">
        <f>IF(C6="","",C6/'H16'!C6*100)</f>
        <v>98.6737400530504</v>
      </c>
      <c r="D7" s="12">
        <f>IF(D6="","",D6/'H16'!D6*100)</f>
        <v>95.8282208588957</v>
      </c>
      <c r="E7" s="12">
        <f>IF(E6="","",E6/'H16'!E6*100)</f>
        <v>97.97696544817227</v>
      </c>
      <c r="F7" s="30" t="s">
        <v>9</v>
      </c>
      <c r="G7" s="22">
        <f>IF(G6="","",G6/'H16'!G6*100)</f>
        <v>97.44583406728906</v>
      </c>
      <c r="H7" s="23">
        <f>IF(H6="","",H6/'H16'!H6*100)</f>
        <v>94.99463711119056</v>
      </c>
      <c r="I7" s="5">
        <f>IF(I6="","",I6/'H16'!I6*100)</f>
        <v>96.63677130044843</v>
      </c>
      <c r="J7" s="38" t="s">
        <v>9</v>
      </c>
    </row>
    <row r="8" spans="1:10" ht="23.25" customHeight="1">
      <c r="A8" s="45">
        <v>5</v>
      </c>
      <c r="B8" s="6" t="s">
        <v>6</v>
      </c>
      <c r="C8" s="16">
        <v>15262</v>
      </c>
      <c r="D8" s="16">
        <v>4372</v>
      </c>
      <c r="E8" s="16">
        <f>IF(C8="","",SUM(C8:D8))</f>
        <v>19634</v>
      </c>
      <c r="F8" s="31">
        <f>IF(C8="","",C8/E8)</f>
        <v>0.7773250483854538</v>
      </c>
      <c r="G8" s="18">
        <v>5572</v>
      </c>
      <c r="H8" s="16">
        <v>2383</v>
      </c>
      <c r="I8" s="32">
        <f>IF(G8="","",SUM(G8:H8))</f>
        <v>7955</v>
      </c>
      <c r="J8" s="39">
        <f>IF(G8="","",G8/I8)</f>
        <v>0.7004399748585796</v>
      </c>
    </row>
    <row r="9" spans="1:10" ht="23.25" customHeight="1">
      <c r="A9" s="46" t="s">
        <v>18</v>
      </c>
      <c r="B9" s="7" t="s">
        <v>7</v>
      </c>
      <c r="C9" s="13">
        <f>IF(C8="","",C8/'H16'!C8*100)</f>
        <v>104.03544648943421</v>
      </c>
      <c r="D9" s="13">
        <f>IF(D8="","",D8/'H16'!D8*100)</f>
        <v>101.20370370370371</v>
      </c>
      <c r="E9" s="13">
        <f>IF(E8="","",E8/'H16'!E8*100)</f>
        <v>103.39125855713533</v>
      </c>
      <c r="F9" s="30" t="s">
        <v>9</v>
      </c>
      <c r="G9" s="24">
        <f>IF(G8="","",G8/'H16'!G8*100)</f>
        <v>104.79593755877374</v>
      </c>
      <c r="H9" s="23">
        <f>IF(H8="","",H8/'H16'!H8*100)</f>
        <v>101.10309715740348</v>
      </c>
      <c r="I9" s="5">
        <f>IF(I8="","",I8/'H16'!I8*100)</f>
        <v>103.66171488141778</v>
      </c>
      <c r="J9" s="38" t="s">
        <v>9</v>
      </c>
    </row>
    <row r="10" spans="1:10" ht="23.25" customHeight="1">
      <c r="A10" s="45">
        <v>6</v>
      </c>
      <c r="B10" s="6" t="s">
        <v>6</v>
      </c>
      <c r="C10" s="16">
        <v>16869</v>
      </c>
      <c r="D10" s="16">
        <v>4662</v>
      </c>
      <c r="E10" s="16">
        <f>IF(C10="","",SUM(C10:D10))</f>
        <v>21531</v>
      </c>
      <c r="F10" s="31">
        <f>IF(C10="","",C10/E10)</f>
        <v>0.7834749895499512</v>
      </c>
      <c r="G10" s="18">
        <v>6010</v>
      </c>
      <c r="H10" s="16">
        <v>2651</v>
      </c>
      <c r="I10" s="32">
        <f>IF(G10="","",SUM(G10:H10))</f>
        <v>8661</v>
      </c>
      <c r="J10" s="39">
        <f>IF(G10="","",G10/I10)</f>
        <v>0.6939152522803371</v>
      </c>
    </row>
    <row r="11" spans="1:10" ht="23.25" customHeight="1">
      <c r="A11" s="46" t="s">
        <v>18</v>
      </c>
      <c r="B11" s="7" t="s">
        <v>7</v>
      </c>
      <c r="C11" s="13">
        <f>IF(C10="","",C10/'H16'!C10*100)</f>
        <v>102.23636363636363</v>
      </c>
      <c r="D11" s="13">
        <f>IF(D10="","",D10/'H16'!D10*100)</f>
        <v>93.61445783132531</v>
      </c>
      <c r="E11" s="13">
        <f>IF(E10="","",E10/'H16'!E10*100)</f>
        <v>100.23743016759776</v>
      </c>
      <c r="F11" s="30" t="s">
        <v>9</v>
      </c>
      <c r="G11" s="24">
        <f>IF(G10="","",G10/'H16'!G10*100)</f>
        <v>101.04236718224612</v>
      </c>
      <c r="H11" s="23">
        <f>IF(H10="","",H10/'H16'!H10*100)</f>
        <v>99.69913501316285</v>
      </c>
      <c r="I11" s="5">
        <f>IF(I10="","",I10/'H16'!I10*100)</f>
        <v>100.62739630533287</v>
      </c>
      <c r="J11" s="38" t="s">
        <v>9</v>
      </c>
    </row>
    <row r="12" spans="1:10" ht="23.25" customHeight="1">
      <c r="A12" s="45">
        <v>7</v>
      </c>
      <c r="B12" s="6" t="s">
        <v>6</v>
      </c>
      <c r="C12" s="16">
        <v>16308</v>
      </c>
      <c r="D12" s="16">
        <v>4816</v>
      </c>
      <c r="E12" s="16">
        <f>IF(C12="","",SUM(C12:D12))</f>
        <v>21124</v>
      </c>
      <c r="F12" s="31">
        <f>IF(C12="","",C12/E12)</f>
        <v>0.7720128763491763</v>
      </c>
      <c r="G12" s="18">
        <v>5591</v>
      </c>
      <c r="H12" s="16">
        <v>2536</v>
      </c>
      <c r="I12" s="32">
        <f>IF(G12="","",SUM(G12:H12))</f>
        <v>8127</v>
      </c>
      <c r="J12" s="39">
        <f>IF(G12="","",G12/I12)</f>
        <v>0.6879537344653623</v>
      </c>
    </row>
    <row r="13" spans="1:10" ht="23.25" customHeight="1">
      <c r="A13" s="46" t="s">
        <v>18</v>
      </c>
      <c r="B13" s="7" t="s">
        <v>7</v>
      </c>
      <c r="C13" s="13">
        <f>IF(C12="","",C12/'H16'!C12*100)</f>
        <v>98.0048076923077</v>
      </c>
      <c r="D13" s="13">
        <f>IF(D12="","",D12/'H16'!D12*100)</f>
        <v>93.6964980544747</v>
      </c>
      <c r="E13" s="13">
        <f>IF(E12="","",E12/'H16'!E12*100)</f>
        <v>96.9880624426079</v>
      </c>
      <c r="F13" s="30" t="s">
        <v>9</v>
      </c>
      <c r="G13" s="24">
        <f>IF(G12="","",G12/'H16'!G12*100)</f>
        <v>95.68714701352046</v>
      </c>
      <c r="H13" s="23">
        <f>IF(H12="","",H12/'H16'!H12*100)</f>
        <v>96.16989002654532</v>
      </c>
      <c r="I13" s="5">
        <f>IF(I12="","",I12/'H16'!I12*100)</f>
        <v>95.8372641509434</v>
      </c>
      <c r="J13" s="38" t="s">
        <v>9</v>
      </c>
    </row>
    <row r="14" spans="1:10" ht="23.25" customHeight="1">
      <c r="A14" s="45">
        <v>8</v>
      </c>
      <c r="B14" s="6" t="s">
        <v>6</v>
      </c>
      <c r="C14" s="16">
        <v>13976</v>
      </c>
      <c r="D14" s="16">
        <v>3851</v>
      </c>
      <c r="E14" s="16">
        <f>IF(C14="","",SUM(C14:D14))</f>
        <v>17827</v>
      </c>
      <c r="F14" s="31">
        <f>IF(C14="","",C14/E14)</f>
        <v>0.7839793571548774</v>
      </c>
      <c r="G14" s="18">
        <v>5074</v>
      </c>
      <c r="H14" s="16">
        <v>2185</v>
      </c>
      <c r="I14" s="32">
        <f>IF(G14="","",SUM(G14:H14))</f>
        <v>7259</v>
      </c>
      <c r="J14" s="39">
        <f>IF(G14="","",G14/I14)</f>
        <v>0.6989943518390963</v>
      </c>
    </row>
    <row r="15" spans="1:10" ht="23.25" customHeight="1">
      <c r="A15" s="46" t="s">
        <v>18</v>
      </c>
      <c r="B15" s="7" t="s">
        <v>7</v>
      </c>
      <c r="C15" s="13">
        <f>IF(C14="","",C14/'H16'!C14*100)</f>
        <v>111.89751801441152</v>
      </c>
      <c r="D15" s="13">
        <f>IF(D14="","",D14/'H16'!D14*100)</f>
        <v>106.38121546961325</v>
      </c>
      <c r="E15" s="13">
        <f>IF(E14="","",E14/'H16'!E14*100)</f>
        <v>110.65797641216635</v>
      </c>
      <c r="F15" s="30" t="s">
        <v>9</v>
      </c>
      <c r="G15" s="24">
        <f>IF(G14="","",G14/'H16'!G14*100)</f>
        <v>112.48060297051651</v>
      </c>
      <c r="H15" s="23">
        <f>IF(H14="","",H14/'H16'!H14*100)</f>
        <v>106.2226543509966</v>
      </c>
      <c r="I15" s="5">
        <f>IF(I14="","",I14/'H16'!I14*100)</f>
        <v>110.52070645554201</v>
      </c>
      <c r="J15" s="38" t="s">
        <v>9</v>
      </c>
    </row>
    <row r="16" spans="1:10" ht="23.25" customHeight="1">
      <c r="A16" s="45">
        <v>9</v>
      </c>
      <c r="B16" s="6" t="s">
        <v>6</v>
      </c>
      <c r="C16" s="16">
        <v>17658</v>
      </c>
      <c r="D16" s="16">
        <v>4779</v>
      </c>
      <c r="E16" s="16">
        <f>IF(C16="","",SUM(C16:D16))</f>
        <v>22437</v>
      </c>
      <c r="F16" s="31">
        <f>IF(C16="","",C16/E16)</f>
        <v>0.7870036101083032</v>
      </c>
      <c r="G16" s="18">
        <v>5689</v>
      </c>
      <c r="H16" s="16">
        <v>2591</v>
      </c>
      <c r="I16" s="32">
        <f>IF(G16="","",SUM(G16:H16))</f>
        <v>8280</v>
      </c>
      <c r="J16" s="39">
        <f>IF(G16="","",G16/I16)</f>
        <v>0.6870772946859903</v>
      </c>
    </row>
    <row r="17" spans="1:10" ht="23.25" customHeight="1">
      <c r="A17" s="46" t="s">
        <v>18</v>
      </c>
      <c r="B17" s="7" t="s">
        <v>7</v>
      </c>
      <c r="C17" s="13">
        <f>IF(C16="","",C16/'H16'!C16*100)</f>
        <v>104.85748218527316</v>
      </c>
      <c r="D17" s="13">
        <f>IF(D16="","",D16/'H16'!D16*100)</f>
        <v>102.3340471092077</v>
      </c>
      <c r="E17" s="13">
        <f>IF(E16="","",E16/'H16'!E16*100)</f>
        <v>104.30962343096235</v>
      </c>
      <c r="F17" s="30" t="s">
        <v>9</v>
      </c>
      <c r="G17" s="24">
        <f>IF(G16="","",G16/'H16'!G16*100)</f>
        <v>105.39088551315301</v>
      </c>
      <c r="H17" s="23">
        <f>IF(H16="","",H16/'H16'!H16*100)</f>
        <v>102.0882584712372</v>
      </c>
      <c r="I17" s="5">
        <f>IF(I16="","",I16/'H16'!I16*100)</f>
        <v>104.33467741935485</v>
      </c>
      <c r="J17" s="38" t="s">
        <v>9</v>
      </c>
    </row>
    <row r="18" spans="1:10" ht="23.25" customHeight="1">
      <c r="A18" s="45">
        <v>10</v>
      </c>
      <c r="B18" s="6" t="s">
        <v>6</v>
      </c>
      <c r="C18" s="16">
        <v>16258</v>
      </c>
      <c r="D18" s="16">
        <v>4486</v>
      </c>
      <c r="E18" s="16">
        <f>IF(C18="","",SUM(C18:D18))</f>
        <v>20744</v>
      </c>
      <c r="F18" s="31">
        <f>IF(C18="","",C18/E18)</f>
        <v>0.7837446972618588</v>
      </c>
      <c r="G18" s="18">
        <v>5699</v>
      </c>
      <c r="H18" s="16">
        <v>2553</v>
      </c>
      <c r="I18" s="32">
        <f>IF(G18="","",SUM(G18:H18))</f>
        <v>8252</v>
      </c>
      <c r="J18" s="39">
        <f>IF(G18="","",G18/I18)</f>
        <v>0.6906204556471158</v>
      </c>
    </row>
    <row r="19" spans="1:10" ht="23.25" customHeight="1">
      <c r="A19" s="46" t="s">
        <v>18</v>
      </c>
      <c r="B19" s="7" t="s">
        <v>7</v>
      </c>
      <c r="C19" s="13">
        <f>IF(C18="","",C18/'H16'!C18*100)</f>
        <v>103.35664335664336</v>
      </c>
      <c r="D19" s="13">
        <f>IF(D18="","",D18/'H16'!D18*100)</f>
        <v>100.06691947356681</v>
      </c>
      <c r="E19" s="13">
        <f>IF(E18="","",E18/'H16'!E18*100)</f>
        <v>102.62702221342701</v>
      </c>
      <c r="F19" s="30" t="s">
        <v>9</v>
      </c>
      <c r="G19" s="24">
        <f>IF(G18="","",G18/'H16'!G18*100)</f>
        <v>107.02347417840376</v>
      </c>
      <c r="H19" s="23">
        <f>IF(H18="","",H18/'H16'!H18*100)</f>
        <v>100.27494108405341</v>
      </c>
      <c r="I19" s="5">
        <f>IF(I18="","",I18/'H16'!I18*100)</f>
        <v>104.84055393215601</v>
      </c>
      <c r="J19" s="38" t="s">
        <v>9</v>
      </c>
    </row>
    <row r="20" spans="1:10" ht="23.25" customHeight="1">
      <c r="A20" s="45">
        <v>11</v>
      </c>
      <c r="B20" s="6" t="s">
        <v>6</v>
      </c>
      <c r="C20" s="33">
        <v>15421</v>
      </c>
      <c r="D20" s="33">
        <v>4298</v>
      </c>
      <c r="E20" s="33">
        <f>IF(C20="","",SUM(C20:D20))</f>
        <v>19719</v>
      </c>
      <c r="F20" s="31">
        <f>IF(C20="","",C20/E20)</f>
        <v>0.7820376286829961</v>
      </c>
      <c r="G20" s="18">
        <v>6035</v>
      </c>
      <c r="H20" s="16">
        <v>2769</v>
      </c>
      <c r="I20" s="32">
        <f>IF(G20="","",SUM(G20:H20))</f>
        <v>8804</v>
      </c>
      <c r="J20" s="39">
        <f>IF(G20="","",G20/I20)</f>
        <v>0.6854838709677419</v>
      </c>
    </row>
    <row r="21" spans="1:10" ht="23.25" customHeight="1">
      <c r="A21" s="46" t="s">
        <v>18</v>
      </c>
      <c r="B21" s="7" t="s">
        <v>7</v>
      </c>
      <c r="C21" s="13">
        <f>IF(C20="","",C20/'H16'!C20*100)</f>
        <v>101.83583173743645</v>
      </c>
      <c r="D21" s="13">
        <f>IF(D20="","",D20/'H16'!D20*100)</f>
        <v>100.06984866123399</v>
      </c>
      <c r="E21" s="13">
        <f>IF(E20="","",E20/'H16'!E20*100)</f>
        <v>101.4456219775697</v>
      </c>
      <c r="F21" s="30" t="s">
        <v>9</v>
      </c>
      <c r="G21" s="24">
        <f>IF(G20="","",G20/'H16'!G20*100)</f>
        <v>108.66042491897731</v>
      </c>
      <c r="H21" s="23">
        <f>IF(H20="","",H20/'H16'!H20*100)</f>
        <v>106.95249130938586</v>
      </c>
      <c r="I21" s="5">
        <f>IF(I20="","",I20/'H16'!I20*100)</f>
        <v>108.11740144909739</v>
      </c>
      <c r="J21" s="38" t="s">
        <v>9</v>
      </c>
    </row>
    <row r="22" spans="1:10" ht="23.25" customHeight="1">
      <c r="A22" s="45">
        <v>12</v>
      </c>
      <c r="B22" s="6" t="s">
        <v>6</v>
      </c>
      <c r="C22" s="16">
        <v>12237</v>
      </c>
      <c r="D22" s="16">
        <v>3425</v>
      </c>
      <c r="E22" s="16">
        <f>IF(C22="","",SUM(C22:D22))</f>
        <v>15662</v>
      </c>
      <c r="F22" s="31">
        <f>IF(C22="","",C22/E22)</f>
        <v>0.7813178393564041</v>
      </c>
      <c r="G22" s="18">
        <v>4695</v>
      </c>
      <c r="H22" s="16">
        <v>2002</v>
      </c>
      <c r="I22" s="32">
        <f>IF(G22="","",SUM(G22:H22))</f>
        <v>6697</v>
      </c>
      <c r="J22" s="39">
        <f>IF(G22="","",G22/I22)</f>
        <v>0.7010601761982977</v>
      </c>
    </row>
    <row r="23" spans="1:10" ht="23.25" customHeight="1">
      <c r="A23" s="46" t="s">
        <v>18</v>
      </c>
      <c r="B23" s="7" t="s">
        <v>7</v>
      </c>
      <c r="C23" s="13">
        <f>IF(C22="","",C22/'H16'!C22*100)</f>
        <v>93.83482861743731</v>
      </c>
      <c r="D23" s="13">
        <f>IF(D22="","",D22/'H16'!D22*100)</f>
        <v>90.03680336487906</v>
      </c>
      <c r="E23" s="13">
        <f>IF(E22="","",E22/'H16'!E22*100)</f>
        <v>92.9771445532799</v>
      </c>
      <c r="F23" s="30" t="s">
        <v>9</v>
      </c>
      <c r="G23" s="24">
        <f>IF(G22="","",G22/'H16'!G22*100)</f>
        <v>91.44916244643552</v>
      </c>
      <c r="H23" s="23">
        <f>IF(H22="","",H22/'H16'!H22*100)</f>
        <v>88.38852097130243</v>
      </c>
      <c r="I23" s="5">
        <f>IF(I22="","",I22/'H16'!I22*100)</f>
        <v>90.51223138261926</v>
      </c>
      <c r="J23" s="38" t="s">
        <v>9</v>
      </c>
    </row>
    <row r="24" spans="1:10" ht="23.25" customHeight="1">
      <c r="A24" s="45">
        <v>1</v>
      </c>
      <c r="B24" s="6" t="s">
        <v>6</v>
      </c>
      <c r="C24" s="16">
        <v>12768</v>
      </c>
      <c r="D24" s="16">
        <v>3359</v>
      </c>
      <c r="E24" s="16">
        <f>IF(C24="","",SUM(C24:D24))</f>
        <v>16127</v>
      </c>
      <c r="F24" s="31">
        <f>IF(C24="","",C24/E24)</f>
        <v>0.7917157561852793</v>
      </c>
      <c r="G24" s="18">
        <v>4718</v>
      </c>
      <c r="H24" s="16">
        <v>2095</v>
      </c>
      <c r="I24" s="32">
        <f>IF(G24="","",SUM(G24:H24))</f>
        <v>6813</v>
      </c>
      <c r="J24" s="39">
        <f>IF(G24="","",G24/I24)</f>
        <v>0.6924996330544547</v>
      </c>
    </row>
    <row r="25" spans="1:10" ht="23.25" customHeight="1">
      <c r="A25" s="46" t="s">
        <v>18</v>
      </c>
      <c r="B25" s="7" t="s">
        <v>7</v>
      </c>
      <c r="C25" s="13">
        <f>IF(C24="","",C24/'H16'!C24*100)</f>
        <v>94.16623644811565</v>
      </c>
      <c r="D25" s="13">
        <f>IF(D24="","",D24/'H16'!D24*100)</f>
        <v>90.4172274562584</v>
      </c>
      <c r="E25" s="13">
        <f>IF(E24="","",E24/'H16'!E24*100)</f>
        <v>93.35996295009842</v>
      </c>
      <c r="F25" s="30" t="s">
        <v>9</v>
      </c>
      <c r="G25" s="24">
        <f>IF(G24="","",G24/'H16'!G24*100)</f>
        <v>93.61111111111111</v>
      </c>
      <c r="H25" s="23">
        <f>IF(H24="","",H24/'H16'!H24*100)</f>
        <v>91.28540305010894</v>
      </c>
      <c r="I25" s="5">
        <f>IF(I24="","",I24/'H16'!I24*100)</f>
        <v>92.88343558282209</v>
      </c>
      <c r="J25" s="38" t="s">
        <v>9</v>
      </c>
    </row>
    <row r="26" spans="1:10" ht="23.25" customHeight="1">
      <c r="A26" s="45">
        <v>2</v>
      </c>
      <c r="B26" s="6" t="s">
        <v>6</v>
      </c>
      <c r="C26" s="16">
        <v>20419</v>
      </c>
      <c r="D26" s="16">
        <v>5320</v>
      </c>
      <c r="E26" s="16">
        <f>IF(C26="","",SUM(C26:D26))</f>
        <v>25739</v>
      </c>
      <c r="F26" s="31">
        <f>IF(C26="","",C26/E26)</f>
        <v>0.7933097633940712</v>
      </c>
      <c r="G26" s="18">
        <v>6910</v>
      </c>
      <c r="H26" s="16">
        <v>3102</v>
      </c>
      <c r="I26" s="32">
        <f>IF(G26="","",SUM(G26:H26))</f>
        <v>10012</v>
      </c>
      <c r="J26" s="39">
        <f>IF(G26="","",G26/I26)</f>
        <v>0.6901717938473831</v>
      </c>
    </row>
    <row r="27" spans="1:10" ht="23.25" customHeight="1">
      <c r="A27" s="46" t="s">
        <v>18</v>
      </c>
      <c r="B27" s="7" t="s">
        <v>7</v>
      </c>
      <c r="C27" s="13">
        <f>IF(C26="","",C26/'H16'!C26*100)</f>
        <v>113.31927409956157</v>
      </c>
      <c r="D27" s="13">
        <f>IF(D26="","",D26/'H16'!D26*100)</f>
        <v>111.88222923238695</v>
      </c>
      <c r="E27" s="13">
        <f>IF(E26="","",E26/'H16'!E26*100)</f>
        <v>113.01923245806623</v>
      </c>
      <c r="F27" s="30" t="s">
        <v>9</v>
      </c>
      <c r="G27" s="24">
        <f>IF(G26="","",G26/'H16'!G26*100)</f>
        <v>111.577587598902</v>
      </c>
      <c r="H27" s="23">
        <f>IF(H26="","",H26/'H16'!H26*100)</f>
        <v>119.35359753751442</v>
      </c>
      <c r="I27" s="5">
        <f>IF(I26="","",I26/'H16'!I26*100)</f>
        <v>113.87625113739763</v>
      </c>
      <c r="J27" s="38" t="s">
        <v>9</v>
      </c>
    </row>
    <row r="28" spans="1:10" ht="23.25" customHeight="1">
      <c r="A28" s="45">
        <v>3</v>
      </c>
      <c r="B28" s="6" t="s">
        <v>6</v>
      </c>
      <c r="C28" s="16">
        <v>30878</v>
      </c>
      <c r="D28" s="16">
        <v>7992</v>
      </c>
      <c r="E28" s="16">
        <f>IF(C28="","",SUM(C28:D28))</f>
        <v>38870</v>
      </c>
      <c r="F28" s="31">
        <f>IF(C28="","",C28/E28)</f>
        <v>0.7943915616156418</v>
      </c>
      <c r="G28" s="18">
        <v>10788</v>
      </c>
      <c r="H28" s="16">
        <v>4262</v>
      </c>
      <c r="I28" s="32">
        <f>IF(G28="","",SUM(G28:H28))</f>
        <v>15050</v>
      </c>
      <c r="J28" s="39">
        <f>IF(G28="","",G28/I28)</f>
        <v>0.7168106312292358</v>
      </c>
    </row>
    <row r="29" spans="1:10" ht="23.25" customHeight="1" thickBot="1">
      <c r="A29" s="46" t="s">
        <v>18</v>
      </c>
      <c r="B29" s="8" t="s">
        <v>7</v>
      </c>
      <c r="C29" s="12">
        <f>IF(C28="","",C28/'H16'!C28*100)</f>
        <v>101.60244809318549</v>
      </c>
      <c r="D29" s="12">
        <f>IF(D28="","",D28/'H16'!D28*100)</f>
        <v>103.96773773903993</v>
      </c>
      <c r="E29" s="12">
        <f>IF(E28="","",E28/'H16'!E28*100)</f>
        <v>102.07994117338094</v>
      </c>
      <c r="F29" s="34" t="s">
        <v>10</v>
      </c>
      <c r="G29" s="14">
        <f>IF(G28="","",G28/'H16'!G28*100)</f>
        <v>106.5060716753875</v>
      </c>
      <c r="H29" s="15">
        <f>IF(H28="","",H28/'H16'!H28*100)</f>
        <v>103.72353370649793</v>
      </c>
      <c r="I29" s="4">
        <f>IF(I28="","",I28/'H16'!I28*100)</f>
        <v>105.70304818092428</v>
      </c>
      <c r="J29" s="40" t="s">
        <v>9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202934</v>
      </c>
      <c r="D30" s="17">
        <f>SUMPRODUCT(D$6:D$29,($B$6:$B$29="台数")*1)</f>
        <v>56046</v>
      </c>
      <c r="E30" s="17">
        <f>SUMPRODUCT(E$6:E$29,($B$6:$B$29="台数")*1)</f>
        <v>258980</v>
      </c>
      <c r="F30" s="35">
        <f>C30/E30</f>
        <v>0.7835894663680593</v>
      </c>
      <c r="G30" s="17">
        <f>SUMPRODUCT(G$6:G$29,($B$6:$B$29="台数")*1)</f>
        <v>72313</v>
      </c>
      <c r="H30" s="17">
        <f>SUMPRODUCT(H$6:H$29,($B$6:$B$29="台数")*1)</f>
        <v>31786</v>
      </c>
      <c r="I30" s="17">
        <f>SUMPRODUCT(I$6:I$29,($B$6:$B$29="台数")*1)</f>
        <v>104099</v>
      </c>
      <c r="J30" s="41">
        <f>G30/I30</f>
        <v>0.6946560485691505</v>
      </c>
    </row>
    <row r="31" spans="1:10" ht="23.25" customHeight="1" thickBot="1">
      <c r="A31" s="48" t="s">
        <v>4</v>
      </c>
      <c r="B31" s="10" t="s">
        <v>7</v>
      </c>
      <c r="C31" s="11">
        <f>C30/SUMPRODUCT(('H16'!C$6:C$29),('H16'!$B$6:$B$29="台数")*1,(C$6:C$29&gt;0)*1)*100</f>
        <v>102.43863040943349</v>
      </c>
      <c r="D31" s="11">
        <f>D30/SUMPRODUCT(('H16'!D$6:D$29),('H16'!$B$6:$B$29="台数")*1,(D$6:D$29&gt;0)*1)*100</f>
        <v>99.44463173583632</v>
      </c>
      <c r="E31" s="11">
        <f>E30/SUMPRODUCT(('H16'!E$6:E$29),('H16'!$B$6:$B$29="台数")*1,(C$6:C$29&gt;0)*1)*100</f>
        <v>101.77551068528896</v>
      </c>
      <c r="F31" s="36" t="s">
        <v>9</v>
      </c>
      <c r="G31" s="11">
        <f>G30/SUMPRODUCT(('H16'!G$6:G$29),('H16'!$B$6:$B$29="台数")*1,(G$6:G$29&gt;0)*1)*100</f>
        <v>103.20255747905635</v>
      </c>
      <c r="H31" s="11">
        <f>H30/SUMPRODUCT(('H16'!H$6:H$29),('H16'!$B$6:$B$29="台数")*1,(H$6:H$29&gt;0)*1)*100</f>
        <v>101.07479012973799</v>
      </c>
      <c r="I31" s="11">
        <f>I30/SUMPRODUCT(('H16'!I$6:I$29),('H16'!$B$6:$B$29="台数")*1,(G$6:G$29&gt;0)*1)*100</f>
        <v>102.5434163736123</v>
      </c>
      <c r="J31" s="42" t="s">
        <v>9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H19" sqref="H19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14399</v>
      </c>
      <c r="D6" s="27">
        <v>3528</v>
      </c>
      <c r="E6" s="27">
        <f>IF(C6="","",SUM(C6:D6))</f>
        <v>17927</v>
      </c>
      <c r="F6" s="28">
        <f>IF(C6="","",C6/E6)</f>
        <v>0.8032018742678642</v>
      </c>
      <c r="G6" s="29">
        <v>5763</v>
      </c>
      <c r="H6" s="27">
        <v>2671</v>
      </c>
      <c r="I6" s="27">
        <f>IF(G6="","",SUM(G6:H6))</f>
        <v>8434</v>
      </c>
      <c r="J6" s="37">
        <f>IF(G6="","",G6/I6)</f>
        <v>0.6833056675361632</v>
      </c>
    </row>
    <row r="7" spans="1:10" ht="23.25" customHeight="1">
      <c r="A7" s="46" t="s">
        <v>18</v>
      </c>
      <c r="B7" s="3" t="s">
        <v>7</v>
      </c>
      <c r="C7" s="12">
        <f>IF(C6="","",C6/'H17'!C6*100)</f>
        <v>96.76747311827957</v>
      </c>
      <c r="D7" s="12">
        <f>IF(D6="","",D6/'H17'!D6*100)</f>
        <v>75.28809218950065</v>
      </c>
      <c r="E7" s="12">
        <f>IF(E6="","",E6/'H17'!E6*100)</f>
        <v>91.62322395993048</v>
      </c>
      <c r="F7" s="30" t="s">
        <v>9</v>
      </c>
      <c r="G7" s="22">
        <f>IF(G6="","",G6/'H17'!G6*100)</f>
        <v>104.175704989154</v>
      </c>
      <c r="H7" s="23">
        <f>IF(H6="","",H6/'H17'!H6*100)</f>
        <v>100.52691004892735</v>
      </c>
      <c r="I7" s="5">
        <f>IF(I6="","",I6/'H17'!I6*100)</f>
        <v>102.99181829283184</v>
      </c>
      <c r="J7" s="38" t="s">
        <v>9</v>
      </c>
    </row>
    <row r="8" spans="1:10" ht="23.25" customHeight="1">
      <c r="A8" s="45">
        <v>5</v>
      </c>
      <c r="B8" s="6" t="s">
        <v>6</v>
      </c>
      <c r="C8" s="16">
        <v>15690</v>
      </c>
      <c r="D8" s="16">
        <v>3528</v>
      </c>
      <c r="E8" s="16">
        <f>IF(C8="","",SUM(C8:D8))</f>
        <v>19218</v>
      </c>
      <c r="F8" s="31">
        <f>IF(C8="","",C8/E8)</f>
        <v>0.81642210427724</v>
      </c>
      <c r="G8" s="18">
        <v>5949</v>
      </c>
      <c r="H8" s="16">
        <v>2470</v>
      </c>
      <c r="I8" s="32">
        <f>IF(G8="","",SUM(G8:H8))</f>
        <v>8419</v>
      </c>
      <c r="J8" s="39">
        <f>IF(G8="","",G8/I8)</f>
        <v>0.706615987646989</v>
      </c>
    </row>
    <row r="9" spans="1:10" ht="23.25" customHeight="1">
      <c r="A9" s="46" t="s">
        <v>18</v>
      </c>
      <c r="B9" s="7" t="s">
        <v>7</v>
      </c>
      <c r="C9" s="13">
        <f>IF(C8="","",C8/'H17'!C8*100)</f>
        <v>102.80435067487879</v>
      </c>
      <c r="D9" s="13">
        <f>IF(D8="","",D8/'H17'!D8*100)</f>
        <v>80.69533394327539</v>
      </c>
      <c r="E9" s="13">
        <f>IF(E8="","",E8/'H17'!E8*100)</f>
        <v>97.88122644392381</v>
      </c>
      <c r="F9" s="30" t="s">
        <v>9</v>
      </c>
      <c r="G9" s="24">
        <f>IF(G8="","",G8/'H17'!G8*100)</f>
        <v>106.76597272074659</v>
      </c>
      <c r="H9" s="23">
        <f>IF(H8="","",H8/'H17'!H8*100)</f>
        <v>103.65086026017624</v>
      </c>
      <c r="I9" s="5">
        <f>IF(I8="","",I8/'H17'!I8*100)</f>
        <v>105.83280955373979</v>
      </c>
      <c r="J9" s="38" t="s">
        <v>9</v>
      </c>
    </row>
    <row r="10" spans="1:10" ht="23.25" customHeight="1">
      <c r="A10" s="45">
        <v>6</v>
      </c>
      <c r="B10" s="6" t="s">
        <v>6</v>
      </c>
      <c r="C10" s="16">
        <v>16790</v>
      </c>
      <c r="D10" s="16">
        <v>3867</v>
      </c>
      <c r="E10" s="16">
        <f>IF(C10="","",SUM(C10:D10))</f>
        <v>20657</v>
      </c>
      <c r="F10" s="31">
        <f>IF(C10="","",C10/E10)</f>
        <v>0.8127995352664956</v>
      </c>
      <c r="G10" s="18">
        <v>6404</v>
      </c>
      <c r="H10" s="16">
        <v>2617</v>
      </c>
      <c r="I10" s="32">
        <f>IF(G10="","",SUM(G10:H10))</f>
        <v>9021</v>
      </c>
      <c r="J10" s="39">
        <f>IF(G10="","",G10/I10)</f>
        <v>0.7098991242656025</v>
      </c>
    </row>
    <row r="11" spans="1:10" ht="23.25" customHeight="1">
      <c r="A11" s="46" t="s">
        <v>18</v>
      </c>
      <c r="B11" s="7" t="s">
        <v>7</v>
      </c>
      <c r="C11" s="13">
        <f>IF(C10="","",C10/'H17'!C10*100)</f>
        <v>99.53168533997273</v>
      </c>
      <c r="D11" s="13">
        <f>IF(D10="","",D10/'H17'!D10*100)</f>
        <v>82.94723294723295</v>
      </c>
      <c r="E11" s="13">
        <f>IF(E10="","",E10/'H17'!E10*100)</f>
        <v>95.94073661232642</v>
      </c>
      <c r="F11" s="30" t="s">
        <v>9</v>
      </c>
      <c r="G11" s="24">
        <f>IF(G10="","",G10/'H17'!G10*100)</f>
        <v>106.55574043261231</v>
      </c>
      <c r="H11" s="23">
        <f>IF(H10="","",H10/'H17'!H10*100)</f>
        <v>98.7174651075066</v>
      </c>
      <c r="I11" s="5">
        <f>IF(I10="","",I10/'H17'!I10*100)</f>
        <v>104.15656390717007</v>
      </c>
      <c r="J11" s="38" t="s">
        <v>9</v>
      </c>
    </row>
    <row r="12" spans="1:10" ht="23.25" customHeight="1">
      <c r="A12" s="45">
        <v>7</v>
      </c>
      <c r="B12" s="6" t="s">
        <v>6</v>
      </c>
      <c r="C12" s="16">
        <v>16237</v>
      </c>
      <c r="D12" s="16">
        <v>3710</v>
      </c>
      <c r="E12" s="16">
        <f>IF(C12="","",SUM(C12:D12))</f>
        <v>19947</v>
      </c>
      <c r="F12" s="31">
        <f>IF(C12="","",C12/E12)</f>
        <v>0.8140071188649922</v>
      </c>
      <c r="G12" s="18">
        <v>6043</v>
      </c>
      <c r="H12" s="16">
        <v>2531</v>
      </c>
      <c r="I12" s="32">
        <f>IF(G12="","",SUM(G12:H12))</f>
        <v>8574</v>
      </c>
      <c r="J12" s="39">
        <f>IF(G12="","",G12/I12)</f>
        <v>0.7048052250991369</v>
      </c>
    </row>
    <row r="13" spans="1:10" ht="23.25" customHeight="1">
      <c r="A13" s="46" t="s">
        <v>18</v>
      </c>
      <c r="B13" s="7" t="s">
        <v>7</v>
      </c>
      <c r="C13" s="13">
        <f>IF(C12="","",C12/'H17'!C12*100)</f>
        <v>99.56463085602158</v>
      </c>
      <c r="D13" s="13">
        <f>IF(D12="","",D12/'H17'!D12*100)</f>
        <v>77.03488372093024</v>
      </c>
      <c r="E13" s="13">
        <f>IF(E12="","",E12/'H17'!E12*100)</f>
        <v>94.42813861011172</v>
      </c>
      <c r="F13" s="30" t="s">
        <v>9</v>
      </c>
      <c r="G13" s="24">
        <f>IF(G12="","",G12/'H17'!G12*100)</f>
        <v>108.08442139152208</v>
      </c>
      <c r="H13" s="23">
        <f>IF(H12="","",H12/'H17'!H12*100)</f>
        <v>99.80283911671924</v>
      </c>
      <c r="I13" s="5">
        <f>IF(I12="","",I12/'H17'!I12*100)</f>
        <v>105.50018456995201</v>
      </c>
      <c r="J13" s="38" t="s">
        <v>9</v>
      </c>
    </row>
    <row r="14" spans="1:10" ht="23.25" customHeight="1">
      <c r="A14" s="45">
        <v>8</v>
      </c>
      <c r="B14" s="6" t="s">
        <v>6</v>
      </c>
      <c r="C14" s="16">
        <v>13135</v>
      </c>
      <c r="D14" s="16">
        <v>2932</v>
      </c>
      <c r="E14" s="16">
        <f>IF(C14="","",SUM(C14:D14))</f>
        <v>16067</v>
      </c>
      <c r="F14" s="31">
        <f>IF(C14="","",C14/E14)</f>
        <v>0.8175141594572727</v>
      </c>
      <c r="G14" s="18">
        <v>4994</v>
      </c>
      <c r="H14" s="16">
        <v>2186</v>
      </c>
      <c r="I14" s="32">
        <f>IF(G14="","",SUM(G14:H14))</f>
        <v>7180</v>
      </c>
      <c r="J14" s="39">
        <f>IF(G14="","",G14/I14)</f>
        <v>0.6955431754874651</v>
      </c>
    </row>
    <row r="15" spans="1:10" ht="23.25" customHeight="1">
      <c r="A15" s="46" t="s">
        <v>18</v>
      </c>
      <c r="B15" s="7" t="s">
        <v>7</v>
      </c>
      <c r="C15" s="13">
        <f>IF(C14="","",C14/'H17'!C14*100)</f>
        <v>93.98254149971379</v>
      </c>
      <c r="D15" s="13">
        <f>IF(D14="","",D14/'H17'!D14*100)</f>
        <v>76.13606855362244</v>
      </c>
      <c r="E15" s="13">
        <f>IF(E14="","",E14/'H17'!E14*100)</f>
        <v>90.12733494138105</v>
      </c>
      <c r="F15" s="30" t="s">
        <v>9</v>
      </c>
      <c r="G15" s="24">
        <f>IF(G14="","",G14/'H17'!G14*100)</f>
        <v>98.42333464722113</v>
      </c>
      <c r="H15" s="23">
        <f>IF(H14="","",H14/'H17'!H14*100)</f>
        <v>100.04576659038902</v>
      </c>
      <c r="I15" s="5">
        <f>IF(I14="","",I14/'H17'!I14*100)</f>
        <v>98.91169582587133</v>
      </c>
      <c r="J15" s="38" t="s">
        <v>9</v>
      </c>
    </row>
    <row r="16" spans="1:10" ht="23.25" customHeight="1">
      <c r="A16" s="45">
        <v>9</v>
      </c>
      <c r="B16" s="6" t="s">
        <v>6</v>
      </c>
      <c r="C16" s="16">
        <v>16491</v>
      </c>
      <c r="D16" s="16">
        <v>3612</v>
      </c>
      <c r="E16" s="16">
        <f>IF(C16="","",SUM(C16:D16))</f>
        <v>20103</v>
      </c>
      <c r="F16" s="31">
        <f>IF(C16="","",C16/E16)</f>
        <v>0.8203253245784211</v>
      </c>
      <c r="G16" s="18">
        <v>5890</v>
      </c>
      <c r="H16" s="16">
        <v>2574</v>
      </c>
      <c r="I16" s="32">
        <f>IF(G16="","",SUM(G16:H16))</f>
        <v>8464</v>
      </c>
      <c r="J16" s="39">
        <f>IF(G16="","",G16/I16)</f>
        <v>0.6958884688090737</v>
      </c>
    </row>
    <row r="17" spans="1:10" ht="23.25" customHeight="1">
      <c r="A17" s="46" t="s">
        <v>18</v>
      </c>
      <c r="B17" s="7" t="s">
        <v>7</v>
      </c>
      <c r="C17" s="13">
        <f>IF(C16="","",C16/'H17'!C16*100)</f>
        <v>93.3910975195379</v>
      </c>
      <c r="D17" s="13">
        <f>IF(D16="","",D16/'H17'!D16*100)</f>
        <v>75.58066541117388</v>
      </c>
      <c r="E17" s="13">
        <f>IF(E16="","",E16/'H17'!E16*100)</f>
        <v>89.5975397780452</v>
      </c>
      <c r="F17" s="30" t="s">
        <v>9</v>
      </c>
      <c r="G17" s="24">
        <f>IF(G16="","",G16/'H17'!G16*100)</f>
        <v>103.53313411847425</v>
      </c>
      <c r="H17" s="23">
        <f>IF(H16="","",H16/'H17'!H16*100)</f>
        <v>99.34388267078347</v>
      </c>
      <c r="I17" s="5">
        <f>IF(I16="","",I16/'H17'!I16*100)</f>
        <v>102.22222222222221</v>
      </c>
      <c r="J17" s="38" t="s">
        <v>9</v>
      </c>
    </row>
    <row r="18" spans="1:10" ht="23.25" customHeight="1">
      <c r="A18" s="45">
        <v>10</v>
      </c>
      <c r="B18" s="6" t="s">
        <v>6</v>
      </c>
      <c r="C18" s="16">
        <v>16318</v>
      </c>
      <c r="D18" s="16">
        <v>3534</v>
      </c>
      <c r="E18" s="16">
        <f>IF(C18="","",SUM(C18:D18))</f>
        <v>19852</v>
      </c>
      <c r="F18" s="31">
        <f>IF(C18="","",C18/E18)</f>
        <v>0.8219826717711062</v>
      </c>
      <c r="G18" s="18">
        <v>6009</v>
      </c>
      <c r="H18" s="16">
        <v>2699</v>
      </c>
      <c r="I18" s="32">
        <f>IF(G18="","",SUM(G18:H18))</f>
        <v>8708</v>
      </c>
      <c r="J18" s="39">
        <f>IF(G18="","",G18/I18)</f>
        <v>0.6900551217271474</v>
      </c>
    </row>
    <row r="19" spans="1:10" ht="23.25" customHeight="1">
      <c r="A19" s="46" t="s">
        <v>18</v>
      </c>
      <c r="B19" s="7" t="s">
        <v>7</v>
      </c>
      <c r="C19" s="13">
        <f>IF(C18="","",C18/'H17'!C18*100)</f>
        <v>100.36904908352811</v>
      </c>
      <c r="D19" s="13">
        <f>IF(D18="","",D18/'H17'!D18*100)</f>
        <v>78.77842175657601</v>
      </c>
      <c r="E19" s="13">
        <f>IF(E18="","",E18/'H17'!E18*100)</f>
        <v>95.6999614346317</v>
      </c>
      <c r="F19" s="30" t="s">
        <v>9</v>
      </c>
      <c r="G19" s="24">
        <f>IF(G18="","",G18/'H17'!G18*100)</f>
        <v>105.43955079838567</v>
      </c>
      <c r="H19" s="23">
        <f>IF(H18="","",H18/'H17'!H18*100)</f>
        <v>105.71876224050136</v>
      </c>
      <c r="I19" s="5">
        <f>IF(I18="","",I18/'H17'!I18*100)</f>
        <v>105.52593310712555</v>
      </c>
      <c r="J19" s="38" t="s">
        <v>9</v>
      </c>
    </row>
    <row r="20" spans="1:10" ht="23.25" customHeight="1">
      <c r="A20" s="45">
        <v>11</v>
      </c>
      <c r="B20" s="6" t="s">
        <v>6</v>
      </c>
      <c r="C20" s="33">
        <v>14779</v>
      </c>
      <c r="D20" s="33">
        <v>3398</v>
      </c>
      <c r="E20" s="33">
        <f>IF(C20="","",SUM(C20:D20))</f>
        <v>18177</v>
      </c>
      <c r="F20" s="31">
        <f>IF(C20="","",C20/E20)</f>
        <v>0.8130604610221709</v>
      </c>
      <c r="G20" s="18">
        <v>5843</v>
      </c>
      <c r="H20" s="16">
        <v>2654</v>
      </c>
      <c r="I20" s="32">
        <f>IF(G20="","",SUM(G20:H20))</f>
        <v>8497</v>
      </c>
      <c r="J20" s="39">
        <f>IF(G20="","",G20/I20)</f>
        <v>0.6876544662822173</v>
      </c>
    </row>
    <row r="21" spans="1:10" ht="23.25" customHeight="1">
      <c r="A21" s="46" t="s">
        <v>18</v>
      </c>
      <c r="B21" s="7" t="s">
        <v>7</v>
      </c>
      <c r="C21" s="13">
        <f>IF(C20="","",C20/'H17'!C20*100)</f>
        <v>95.83684585954218</v>
      </c>
      <c r="D21" s="13">
        <f>IF(D20="","",D20/'H17'!D20*100)</f>
        <v>79.06002791996278</v>
      </c>
      <c r="E21" s="13">
        <f>IF(E20="","",E20/'H17'!E20*100)</f>
        <v>92.1801308382778</v>
      </c>
      <c r="F21" s="30" t="s">
        <v>9</v>
      </c>
      <c r="G21" s="24">
        <f>IF(G20="","",G20/'H17'!G20*100)</f>
        <v>96.8185584092792</v>
      </c>
      <c r="H21" s="23">
        <f>IF(H20="","",H20/'H17'!H20*100)</f>
        <v>95.84687612856627</v>
      </c>
      <c r="I21" s="5">
        <f>IF(I20="","",I20/'H17'!I20*100)</f>
        <v>96.51294865970014</v>
      </c>
      <c r="J21" s="38" t="s">
        <v>9</v>
      </c>
    </row>
    <row r="22" spans="1:10" ht="23.25" customHeight="1">
      <c r="A22" s="45">
        <v>12</v>
      </c>
      <c r="B22" s="6" t="s">
        <v>6</v>
      </c>
      <c r="C22" s="16">
        <v>12577</v>
      </c>
      <c r="D22" s="16">
        <v>2746</v>
      </c>
      <c r="E22" s="16">
        <f>IF(C22="","",SUM(C22:D22))</f>
        <v>15323</v>
      </c>
      <c r="F22" s="31">
        <f>IF(C22="","",C22/E22)</f>
        <v>0.8207922730535796</v>
      </c>
      <c r="G22" s="18">
        <v>5224</v>
      </c>
      <c r="H22" s="16">
        <v>2258</v>
      </c>
      <c r="I22" s="32">
        <f>IF(G22="","",SUM(G22:H22))</f>
        <v>7482</v>
      </c>
      <c r="J22" s="39">
        <f>IF(G22="","",G22/I22)</f>
        <v>0.6982090350173751</v>
      </c>
    </row>
    <row r="23" spans="1:10" ht="23.25" customHeight="1">
      <c r="A23" s="46" t="s">
        <v>18</v>
      </c>
      <c r="B23" s="7" t="s">
        <v>7</v>
      </c>
      <c r="C23" s="13">
        <f>IF(C22="","",C22/'H17'!C22*100)</f>
        <v>102.778458772575</v>
      </c>
      <c r="D23" s="13">
        <f>IF(D22="","",D22/'H17'!D22*100)</f>
        <v>80.17518248175183</v>
      </c>
      <c r="E23" s="13">
        <f>IF(E22="","",E22/'H17'!E22*100)</f>
        <v>97.8355254756736</v>
      </c>
      <c r="F23" s="30" t="s">
        <v>9</v>
      </c>
      <c r="G23" s="24">
        <f>IF(G22="","",G22/'H17'!G22*100)</f>
        <v>111.26730564430245</v>
      </c>
      <c r="H23" s="23">
        <f>IF(H22="","",H22/'H17'!H22*100)</f>
        <v>112.7872127872128</v>
      </c>
      <c r="I23" s="5">
        <f>IF(I22="","",I22/'H17'!I22*100)</f>
        <v>111.72166641779901</v>
      </c>
      <c r="J23" s="38" t="s">
        <v>9</v>
      </c>
    </row>
    <row r="24" spans="1:10" ht="23.25" customHeight="1">
      <c r="A24" s="45">
        <v>1</v>
      </c>
      <c r="B24" s="6" t="s">
        <v>6</v>
      </c>
      <c r="C24" s="16">
        <v>12995</v>
      </c>
      <c r="D24" s="16">
        <v>2754</v>
      </c>
      <c r="E24" s="16">
        <f>IF(C24="","",SUM(C24:D24))</f>
        <v>15749</v>
      </c>
      <c r="F24" s="31">
        <f>IF(C24="","",C24/E24)</f>
        <v>0.8251317543971046</v>
      </c>
      <c r="G24" s="18">
        <v>5172</v>
      </c>
      <c r="H24" s="16">
        <v>2280</v>
      </c>
      <c r="I24" s="32">
        <f>IF(G24="","",SUM(G24:H24))</f>
        <v>7452</v>
      </c>
      <c r="J24" s="39">
        <f>IF(G24="","",G24/I24)</f>
        <v>0.6940418679549114</v>
      </c>
    </row>
    <row r="25" spans="1:10" ht="23.25" customHeight="1">
      <c r="A25" s="46" t="s">
        <v>18</v>
      </c>
      <c r="B25" s="7" t="s">
        <v>7</v>
      </c>
      <c r="C25" s="13">
        <f>IF(C24="","",C24/'H17'!C24*100)</f>
        <v>101.77788220551378</v>
      </c>
      <c r="D25" s="13">
        <f>IF(D24="","",D24/'H17'!D24*100)</f>
        <v>81.9886871092587</v>
      </c>
      <c r="E25" s="13">
        <f>IF(E24="","",E24/'H17'!E24*100)</f>
        <v>97.65610466918831</v>
      </c>
      <c r="F25" s="30" t="s">
        <v>9</v>
      </c>
      <c r="G25" s="24">
        <f>IF(G24="","",G24/'H17'!G24*100)</f>
        <v>109.62272149215771</v>
      </c>
      <c r="H25" s="23">
        <f>IF(H24="","",H24/'H17'!H24*100)</f>
        <v>108.83054892601432</v>
      </c>
      <c r="I25" s="5">
        <f>IF(I24="","",I24/'H17'!I24*100)</f>
        <v>109.37912813738441</v>
      </c>
      <c r="J25" s="38" t="s">
        <v>9</v>
      </c>
    </row>
    <row r="26" spans="1:10" ht="23.25" customHeight="1">
      <c r="A26" s="45">
        <v>2</v>
      </c>
      <c r="B26" s="6" t="s">
        <v>6</v>
      </c>
      <c r="C26" s="16">
        <v>19318</v>
      </c>
      <c r="D26" s="16">
        <v>4210</v>
      </c>
      <c r="E26" s="16">
        <f>IF(C26="","",SUM(C26:D26))</f>
        <v>23528</v>
      </c>
      <c r="F26" s="31">
        <f>IF(C26="","",C26/E26)</f>
        <v>0.8210642638558313</v>
      </c>
      <c r="G26" s="18">
        <v>7294</v>
      </c>
      <c r="H26" s="16">
        <v>3055</v>
      </c>
      <c r="I26" s="32">
        <f>IF(G26="","",SUM(G26:H26))</f>
        <v>10349</v>
      </c>
      <c r="J26" s="39">
        <f>IF(G26="","",G26/I26)</f>
        <v>0.7048023963667988</v>
      </c>
    </row>
    <row r="27" spans="1:10" ht="23.25" customHeight="1">
      <c r="A27" s="46" t="s">
        <v>18</v>
      </c>
      <c r="B27" s="7" t="s">
        <v>7</v>
      </c>
      <c r="C27" s="13">
        <f>IF(C26="","",C26/'H17'!C26*100)</f>
        <v>94.60796317155591</v>
      </c>
      <c r="D27" s="13">
        <f>IF(D26="","",D26/'H17'!D26*100)</f>
        <v>79.13533834586465</v>
      </c>
      <c r="E27" s="13">
        <f>IF(E26="","",E26/'H17'!E26*100)</f>
        <v>91.409922685419</v>
      </c>
      <c r="F27" s="30" t="s">
        <v>9</v>
      </c>
      <c r="G27" s="24">
        <f>IF(G26="","",G26/'H17'!G26*100)</f>
        <v>105.55716353111433</v>
      </c>
      <c r="H27" s="23">
        <f>IF(H26="","",H26/'H17'!H26*100)</f>
        <v>98.48484848484848</v>
      </c>
      <c r="I27" s="5">
        <f>IF(I26="","",I26/'H17'!I26*100)</f>
        <v>103.36596084698361</v>
      </c>
      <c r="J27" s="38" t="s">
        <v>9</v>
      </c>
    </row>
    <row r="28" spans="1:10" ht="23.25" customHeight="1">
      <c r="A28" s="45">
        <v>3</v>
      </c>
      <c r="B28" s="6" t="s">
        <v>6</v>
      </c>
      <c r="C28" s="16">
        <v>28499</v>
      </c>
      <c r="D28" s="16">
        <v>5948</v>
      </c>
      <c r="E28" s="16">
        <f>IF(C28="","",SUM(C28:D28))</f>
        <v>34447</v>
      </c>
      <c r="F28" s="31">
        <f>IF(C28="","",C28/E28)</f>
        <v>0.827328940110895</v>
      </c>
      <c r="G28" s="18">
        <v>10567</v>
      </c>
      <c r="H28" s="16">
        <v>4068</v>
      </c>
      <c r="I28" s="32">
        <f>IF(G28="","",SUM(G28:H28))</f>
        <v>14635</v>
      </c>
      <c r="J28" s="39">
        <f>IF(G28="","",G28/I28)</f>
        <v>0.722036214554151</v>
      </c>
    </row>
    <row r="29" spans="1:10" ht="23.25" customHeight="1" thickBot="1">
      <c r="A29" s="46" t="s">
        <v>18</v>
      </c>
      <c r="B29" s="8" t="s">
        <v>7</v>
      </c>
      <c r="C29" s="12">
        <f>IF(C28="","",C28/'H17'!C28*100)</f>
        <v>92.29548545890279</v>
      </c>
      <c r="D29" s="12">
        <f>IF(D28="","",D28/'H17'!D28*100)</f>
        <v>74.42442442442443</v>
      </c>
      <c r="E29" s="12">
        <f>IF(E28="","",E28/'H17'!E28*100)</f>
        <v>88.62104450733213</v>
      </c>
      <c r="F29" s="34" t="s">
        <v>10</v>
      </c>
      <c r="G29" s="14">
        <f>IF(G28="","",G28/'H17'!G28*100)</f>
        <v>97.95142751205043</v>
      </c>
      <c r="H29" s="15">
        <f>IF(H28="","",H28/'H17'!H28*100)</f>
        <v>95.44814641013608</v>
      </c>
      <c r="I29" s="4">
        <f>IF(I28="","",I28/'H17'!I28*100)</f>
        <v>97.24252491694352</v>
      </c>
      <c r="J29" s="40" t="s">
        <v>9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197228</v>
      </c>
      <c r="D30" s="17">
        <f>SUMPRODUCT(D$6:D$29,($B$6:$B$29="台数")*1)</f>
        <v>43767</v>
      </c>
      <c r="E30" s="17">
        <f>SUMPRODUCT(E$6:E$29,($B$6:$B$29="台数")*1)</f>
        <v>240995</v>
      </c>
      <c r="F30" s="35">
        <f>C30/E30</f>
        <v>0.8183904230378224</v>
      </c>
      <c r="G30" s="17">
        <f>SUMPRODUCT(G$6:G$29,($B$6:$B$29="台数")*1)</f>
        <v>75152</v>
      </c>
      <c r="H30" s="17">
        <f>SUMPRODUCT(H$6:H$29,($B$6:$B$29="台数")*1)</f>
        <v>32063</v>
      </c>
      <c r="I30" s="17">
        <f>SUMPRODUCT(I$6:I$29,($B$6:$B$29="台数")*1)</f>
        <v>107215</v>
      </c>
      <c r="J30" s="41">
        <f>G30/I30</f>
        <v>0.7009466958914331</v>
      </c>
    </row>
    <row r="31" spans="1:10" ht="23.25" customHeight="1" thickBot="1">
      <c r="A31" s="48" t="s">
        <v>4</v>
      </c>
      <c r="B31" s="10" t="s">
        <v>7</v>
      </c>
      <c r="C31" s="11">
        <f>C30/SUMPRODUCT(('H17'!C$6:C$29),('H17'!$B$6:$B$29="台数")*1,(C$6:C$29&gt;0)*1)*100</f>
        <v>97.18824839603025</v>
      </c>
      <c r="D31" s="11">
        <f>D30/SUMPRODUCT(('H17'!D$6:D$29),('H17'!$B$6:$B$29="台数")*1,(D$6:D$29&gt;0)*1)*100</f>
        <v>78.09121079113585</v>
      </c>
      <c r="E31" s="11">
        <f>E30/SUMPRODUCT(('H17'!E$6:E$29),('H17'!$B$6:$B$29="台数")*1,(C$6:C$29&gt;0)*1)*100</f>
        <v>93.0554482971658</v>
      </c>
      <c r="F31" s="36" t="s">
        <v>9</v>
      </c>
      <c r="G31" s="11">
        <f>G30/SUMPRODUCT(('H17'!G$6:G$29),('H17'!$B$6:$B$29="台数")*1,(G$6:G$29&gt;0)*1)*100</f>
        <v>103.92598841148894</v>
      </c>
      <c r="H31" s="11">
        <f>H30/SUMPRODUCT(('H17'!H$6:H$29),('H17'!$B$6:$B$29="台数")*1,(H$6:H$29&gt;0)*1)*100</f>
        <v>100.87145284087333</v>
      </c>
      <c r="I31" s="11">
        <f>I30/SUMPRODUCT(('H17'!I$6:I$29),('H17'!$B$6:$B$29="台数")*1,(G$6:G$29&gt;0)*1)*100</f>
        <v>102.99330445057109</v>
      </c>
      <c r="J31" s="42" t="s">
        <v>9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H19" sqref="H19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14442</v>
      </c>
      <c r="D6" s="27">
        <v>4525</v>
      </c>
      <c r="E6" s="27">
        <f>IF(C6="","",SUM(C6:D6))</f>
        <v>18967</v>
      </c>
      <c r="F6" s="28">
        <f>IF(C6="","",C6/E6)</f>
        <v>0.7614277429219171</v>
      </c>
      <c r="G6" s="29">
        <v>5991</v>
      </c>
      <c r="H6" s="27">
        <v>2698</v>
      </c>
      <c r="I6" s="27">
        <f>IF(G6="","",SUM(G6:H6))</f>
        <v>8689</v>
      </c>
      <c r="J6" s="37">
        <f>IF(G6="","",G6/I6)</f>
        <v>0.6894924617332259</v>
      </c>
    </row>
    <row r="7" spans="1:10" ht="23.25" customHeight="1">
      <c r="A7" s="46" t="s">
        <v>18</v>
      </c>
      <c r="B7" s="3" t="s">
        <v>7</v>
      </c>
      <c r="C7" s="12">
        <f>IF(C6="","",C6/'H18'!C6*100)</f>
        <v>100.29863184943399</v>
      </c>
      <c r="D7" s="12">
        <f>IF(D6="","",D6/'H18'!D6*100)</f>
        <v>128.25963718820861</v>
      </c>
      <c r="E7" s="12">
        <f>IF(E6="","",E6/'H18'!E6*100)</f>
        <v>105.80130529369107</v>
      </c>
      <c r="F7" s="30" t="s">
        <v>15</v>
      </c>
      <c r="G7" s="22">
        <f>IF(G6="","",G6/'H18'!G6*100)</f>
        <v>103.95627277459656</v>
      </c>
      <c r="H7" s="23">
        <f>IF(H6="","",H6/'H18'!H6*100)</f>
        <v>101.0108573567952</v>
      </c>
      <c r="I7" s="5">
        <f>IF(I6="","",I6/'H18'!I6*100)</f>
        <v>103.02347640502727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16220</v>
      </c>
      <c r="D8" s="16">
        <v>4686</v>
      </c>
      <c r="E8" s="16">
        <f>IF(C8="","",SUM(C8:D8))</f>
        <v>20906</v>
      </c>
      <c r="F8" s="31">
        <f>IF(C8="","",C8/E8)</f>
        <v>0.7758538218693198</v>
      </c>
      <c r="G8" s="18">
        <v>6247</v>
      </c>
      <c r="H8" s="16">
        <v>2607</v>
      </c>
      <c r="I8" s="32">
        <f>IF(G8="","",SUM(G8:H8))</f>
        <v>8854</v>
      </c>
      <c r="J8" s="39">
        <f>IF(G8="","",G8/I8)</f>
        <v>0.7055568104811385</v>
      </c>
    </row>
    <row r="9" spans="1:10" ht="23.25" customHeight="1">
      <c r="A9" s="46" t="s">
        <v>18</v>
      </c>
      <c r="B9" s="7" t="s">
        <v>7</v>
      </c>
      <c r="C9" s="13">
        <f>IF(C8="","",C8/'H18'!C8*100)</f>
        <v>103.37794773741236</v>
      </c>
      <c r="D9" s="13">
        <f>IF(D8="","",D8/'H18'!D8*100)</f>
        <v>132.82312925170066</v>
      </c>
      <c r="E9" s="13">
        <f>IF(E8="","",E8/'H18'!E8*100)</f>
        <v>108.78343219898012</v>
      </c>
      <c r="F9" s="30" t="s">
        <v>15</v>
      </c>
      <c r="G9" s="24">
        <f>IF(G8="","",G8/'H18'!G8*100)</f>
        <v>105.00924525130273</v>
      </c>
      <c r="H9" s="23">
        <f>IF(H8="","",H8/'H18'!H8*100)</f>
        <v>105.54655870445345</v>
      </c>
      <c r="I9" s="5">
        <f>IF(I8="","",I8/'H18'!I8*100)</f>
        <v>105.16688442807936</v>
      </c>
      <c r="J9" s="38" t="s">
        <v>15</v>
      </c>
    </row>
    <row r="10" spans="1:10" ht="23.25" customHeight="1">
      <c r="A10" s="45">
        <v>6</v>
      </c>
      <c r="B10" s="6" t="s">
        <v>6</v>
      </c>
      <c r="C10" s="16">
        <v>15681</v>
      </c>
      <c r="D10" s="16">
        <v>4545</v>
      </c>
      <c r="E10" s="16">
        <f>IF(C10="","",SUM(C10:D10))</f>
        <v>20226</v>
      </c>
      <c r="F10" s="31">
        <f>IF(C10="","",C10/E10)</f>
        <v>0.7752892316819935</v>
      </c>
      <c r="G10" s="18">
        <v>6089</v>
      </c>
      <c r="H10" s="16">
        <v>2698</v>
      </c>
      <c r="I10" s="32">
        <f>IF(G10="","",SUM(G10:H10))</f>
        <v>8787</v>
      </c>
      <c r="J10" s="39">
        <f>IF(G10="","",G10/I10)</f>
        <v>0.6929555024467964</v>
      </c>
    </row>
    <row r="11" spans="1:10" ht="23.25" customHeight="1">
      <c r="A11" s="46" t="s">
        <v>18</v>
      </c>
      <c r="B11" s="7" t="s">
        <v>7</v>
      </c>
      <c r="C11" s="13">
        <f>IF(C10="","",C10/'H18'!C10*100)</f>
        <v>93.394877903514</v>
      </c>
      <c r="D11" s="13">
        <f>IF(D10="","",D10/'H18'!D10*100)</f>
        <v>117.53297129557797</v>
      </c>
      <c r="E11" s="13">
        <f>IF(E10="","",E10/'H18'!E10*100)</f>
        <v>97.9135402042891</v>
      </c>
      <c r="F11" s="30" t="s">
        <v>15</v>
      </c>
      <c r="G11" s="24">
        <f>IF(G10="","",G10/'H18'!G10*100)</f>
        <v>95.08119925046846</v>
      </c>
      <c r="H11" s="23">
        <f>IF(H10="","",H10/'H18'!H10*100)</f>
        <v>103.0951471150172</v>
      </c>
      <c r="I11" s="5">
        <f>IF(I10="","",I10/'H18'!I10*100)</f>
        <v>97.40605254406385</v>
      </c>
      <c r="J11" s="38" t="s">
        <v>15</v>
      </c>
    </row>
    <row r="12" spans="1:10" ht="23.25" customHeight="1">
      <c r="A12" s="45">
        <v>7</v>
      </c>
      <c r="B12" s="6" t="s">
        <v>6</v>
      </c>
      <c r="C12" s="16">
        <v>17032</v>
      </c>
      <c r="D12" s="16">
        <v>4922</v>
      </c>
      <c r="E12" s="16">
        <f>IF(C12="","",SUM(C12:D12))</f>
        <v>21954</v>
      </c>
      <c r="F12" s="31">
        <f>IF(C12="","",C12/E12)</f>
        <v>0.7758039537214175</v>
      </c>
      <c r="G12" s="18">
        <v>6298</v>
      </c>
      <c r="H12" s="16">
        <v>2725</v>
      </c>
      <c r="I12" s="32">
        <f>IF(G12="","",SUM(G12:H12))</f>
        <v>9023</v>
      </c>
      <c r="J12" s="39">
        <f>IF(G12="","",G12/I12)</f>
        <v>0.697994015294248</v>
      </c>
    </row>
    <row r="13" spans="1:10" ht="23.25" customHeight="1">
      <c r="A13" s="46" t="s">
        <v>18</v>
      </c>
      <c r="B13" s="7" t="s">
        <v>7</v>
      </c>
      <c r="C13" s="13">
        <f>IF(C12="","",C12/'H18'!C12*100)</f>
        <v>104.89622467204534</v>
      </c>
      <c r="D13" s="13">
        <f>IF(D12="","",D12/'H18'!D12*100)</f>
        <v>132.66846361185983</v>
      </c>
      <c r="E13" s="13">
        <f>IF(E12="","",E12/'H18'!E12*100)</f>
        <v>110.06166340803128</v>
      </c>
      <c r="F13" s="30" t="s">
        <v>15</v>
      </c>
      <c r="G13" s="24">
        <f>IF(G12="","",G12/'H18'!G12*100)</f>
        <v>104.21975839814661</v>
      </c>
      <c r="H13" s="23">
        <f>IF(H12="","",H12/'H18'!H12*100)</f>
        <v>107.66495456341367</v>
      </c>
      <c r="I13" s="5">
        <f>IF(I12="","",I12/'H18'!I12*100)</f>
        <v>105.23676230464194</v>
      </c>
      <c r="J13" s="38" t="s">
        <v>15</v>
      </c>
    </row>
    <row r="14" spans="1:10" ht="23.25" customHeight="1">
      <c r="A14" s="45">
        <v>8</v>
      </c>
      <c r="B14" s="6" t="s">
        <v>6</v>
      </c>
      <c r="C14" s="16">
        <v>13587</v>
      </c>
      <c r="D14" s="16">
        <v>3921</v>
      </c>
      <c r="E14" s="16">
        <f>IF(C14="","",SUM(C14:D14))</f>
        <v>17508</v>
      </c>
      <c r="F14" s="31">
        <f>IF(C14="","",C14/E14)</f>
        <v>0.776045236463331</v>
      </c>
      <c r="G14" s="18">
        <v>5235</v>
      </c>
      <c r="H14" s="16">
        <v>2184</v>
      </c>
      <c r="I14" s="32">
        <f>IF(G14="","",SUM(G14:H14))</f>
        <v>7419</v>
      </c>
      <c r="J14" s="39">
        <f>IF(G14="","",G14/I14)</f>
        <v>0.7056207035988677</v>
      </c>
    </row>
    <row r="15" spans="1:10" ht="23.25" customHeight="1">
      <c r="A15" s="46" t="s">
        <v>18</v>
      </c>
      <c r="B15" s="7" t="s">
        <v>7</v>
      </c>
      <c r="C15" s="13">
        <f>IF(C14="","",C14/'H18'!C14*100)</f>
        <v>103.44118766653978</v>
      </c>
      <c r="D15" s="13">
        <f>IF(D14="","",D14/'H18'!D14*100)</f>
        <v>133.73124147339698</v>
      </c>
      <c r="E15" s="13">
        <f>IF(E14="","",E14/'H18'!E14*100)</f>
        <v>108.96869359556855</v>
      </c>
      <c r="F15" s="30" t="s">
        <v>15</v>
      </c>
      <c r="G15" s="24">
        <f>IF(G14="","",G14/'H18'!G14*100)</f>
        <v>104.82579094913898</v>
      </c>
      <c r="H15" s="23">
        <f>IF(H14="","",H14/'H18'!H14*100)</f>
        <v>99.90850869167429</v>
      </c>
      <c r="I15" s="5">
        <f>IF(I14="","",I14/'H18'!I14*100)</f>
        <v>103.32869080779945</v>
      </c>
      <c r="J15" s="38" t="s">
        <v>15</v>
      </c>
    </row>
    <row r="16" spans="1:10" ht="23.25" customHeight="1">
      <c r="A16" s="45">
        <v>9</v>
      </c>
      <c r="B16" s="6" t="s">
        <v>6</v>
      </c>
      <c r="C16" s="16">
        <v>16028</v>
      </c>
      <c r="D16" s="16">
        <v>4442</v>
      </c>
      <c r="E16" s="16">
        <f>IF(C16="","",SUM(C16:D16))</f>
        <v>20470</v>
      </c>
      <c r="F16" s="31">
        <f>IF(C16="","",C16/E16)</f>
        <v>0.782999511480215</v>
      </c>
      <c r="G16" s="18">
        <v>5720</v>
      </c>
      <c r="H16" s="16">
        <v>2576</v>
      </c>
      <c r="I16" s="32">
        <f>IF(G16="","",SUM(G16:H16))</f>
        <v>8296</v>
      </c>
      <c r="J16" s="39">
        <f>IF(G16="","",G16/I16)</f>
        <v>0.6894889103182257</v>
      </c>
    </row>
    <row r="17" spans="1:10" ht="23.25" customHeight="1">
      <c r="A17" s="46" t="s">
        <v>18</v>
      </c>
      <c r="B17" s="7" t="s">
        <v>7</v>
      </c>
      <c r="C17" s="13">
        <f>IF(C16="","",C16/'H18'!C16*100)</f>
        <v>97.19240798011036</v>
      </c>
      <c r="D17" s="13">
        <f>IF(D16="","",D16/'H18'!D16*100)</f>
        <v>122.97895902547064</v>
      </c>
      <c r="E17" s="13">
        <f>IF(E16="","",E16/'H18'!E16*100)</f>
        <v>101.82559816942745</v>
      </c>
      <c r="F17" s="30" t="s">
        <v>15</v>
      </c>
      <c r="G17" s="24">
        <f>IF(G16="","",G16/'H18'!G16*100)</f>
        <v>97.11375212224108</v>
      </c>
      <c r="H17" s="23">
        <f>IF(H16="","",H16/'H18'!H16*100)</f>
        <v>100.07770007770007</v>
      </c>
      <c r="I17" s="5">
        <f>IF(I16="","",I16/'H18'!I16*100)</f>
        <v>98.01512287334594</v>
      </c>
      <c r="J17" s="38" t="s">
        <v>15</v>
      </c>
    </row>
    <row r="18" spans="1:10" ht="23.25" customHeight="1">
      <c r="A18" s="45">
        <v>10</v>
      </c>
      <c r="B18" s="6" t="s">
        <v>6</v>
      </c>
      <c r="C18" s="16">
        <v>17461</v>
      </c>
      <c r="D18" s="16">
        <v>4938</v>
      </c>
      <c r="E18" s="16">
        <f>IF(C18="","",SUM(C18:D18))</f>
        <v>22399</v>
      </c>
      <c r="F18" s="31">
        <f>IF(C18="","",C18/E18)</f>
        <v>0.7795437296307871</v>
      </c>
      <c r="G18" s="18">
        <v>6588</v>
      </c>
      <c r="H18" s="16">
        <v>2886</v>
      </c>
      <c r="I18" s="32">
        <f>IF(G18="","",SUM(G18:H18))</f>
        <v>9474</v>
      </c>
      <c r="J18" s="39">
        <f>IF(G18="","",G18/I18)</f>
        <v>0.695376820772641</v>
      </c>
    </row>
    <row r="19" spans="1:10" ht="23.25" customHeight="1">
      <c r="A19" s="46" t="s">
        <v>18</v>
      </c>
      <c r="B19" s="7" t="s">
        <v>7</v>
      </c>
      <c r="C19" s="13">
        <f>IF(C18="","",C18/'H18'!C18*100)</f>
        <v>107.0045348694693</v>
      </c>
      <c r="D19" s="13">
        <f>IF(D18="","",D18/'H18'!D18*100)</f>
        <v>139.7283531409168</v>
      </c>
      <c r="E19" s="13">
        <f>IF(E18="","",E18/'H18'!E18*100)</f>
        <v>112.82994156760024</v>
      </c>
      <c r="F19" s="30" t="s">
        <v>15</v>
      </c>
      <c r="G19" s="24">
        <f>IF(G18="","",G18/'H18'!G18*100)</f>
        <v>109.63554667998004</v>
      </c>
      <c r="H19" s="23">
        <f>IF(H18="","",H18/'H18'!H18*100)</f>
        <v>106.9284920340867</v>
      </c>
      <c r="I19" s="5">
        <f>IF(I18="","",I18/'H18'!I18*100)</f>
        <v>108.79650895728065</v>
      </c>
      <c r="J19" s="38" t="s">
        <v>15</v>
      </c>
    </row>
    <row r="20" spans="1:10" ht="23.25" customHeight="1">
      <c r="A20" s="45">
        <v>11</v>
      </c>
      <c r="B20" s="6" t="s">
        <v>6</v>
      </c>
      <c r="C20" s="33">
        <v>15331</v>
      </c>
      <c r="D20" s="33">
        <v>4367</v>
      </c>
      <c r="E20" s="33">
        <f>IF(C20="","",SUM(C20:D20))</f>
        <v>19698</v>
      </c>
      <c r="F20" s="31">
        <f>IF(C20="","",C20/E20)</f>
        <v>0.7783023657224084</v>
      </c>
      <c r="G20" s="18">
        <v>6398</v>
      </c>
      <c r="H20" s="16">
        <v>2782</v>
      </c>
      <c r="I20" s="32">
        <f>IF(G20="","",SUM(G20:H20))</f>
        <v>9180</v>
      </c>
      <c r="J20" s="39">
        <f>IF(G20="","",G20/I20)</f>
        <v>0.6969498910675381</v>
      </c>
    </row>
    <row r="21" spans="1:10" ht="23.25" customHeight="1">
      <c r="A21" s="46" t="s">
        <v>18</v>
      </c>
      <c r="B21" s="7" t="s">
        <v>7</v>
      </c>
      <c r="C21" s="13">
        <f>IF(C20="","",C20/'H18'!C20*100)</f>
        <v>103.73502943365587</v>
      </c>
      <c r="D21" s="13">
        <f>IF(D20="","",D20/'H18'!D20*100)</f>
        <v>128.51677457327838</v>
      </c>
      <c r="E21" s="13">
        <f>IF(E20="","",E20/'H18'!E20*100)</f>
        <v>108.36771744512296</v>
      </c>
      <c r="F21" s="30" t="s">
        <v>15</v>
      </c>
      <c r="G21" s="24">
        <f>IF(G20="","",G20/'H18'!G20*100)</f>
        <v>109.49854526784186</v>
      </c>
      <c r="H21" s="23">
        <f>IF(H20="","",H20/'H18'!H20*100)</f>
        <v>104.82290881688019</v>
      </c>
      <c r="I21" s="5">
        <f>IF(I20="","",I20/'H18'!I20*100)</f>
        <v>108.03813110509593</v>
      </c>
      <c r="J21" s="38" t="s">
        <v>15</v>
      </c>
    </row>
    <row r="22" spans="1:10" ht="23.25" customHeight="1">
      <c r="A22" s="45">
        <v>12</v>
      </c>
      <c r="B22" s="6" t="s">
        <v>6</v>
      </c>
      <c r="C22" s="16">
        <v>12060</v>
      </c>
      <c r="D22" s="16">
        <v>3534</v>
      </c>
      <c r="E22" s="16">
        <f>IF(C22="","",SUM(C22:D22))</f>
        <v>15594</v>
      </c>
      <c r="F22" s="31">
        <f>IF(C22="","",C22/E22)</f>
        <v>0.7733743747595229</v>
      </c>
      <c r="G22" s="18">
        <v>5007</v>
      </c>
      <c r="H22" s="16">
        <v>2295</v>
      </c>
      <c r="I22" s="32">
        <f>IF(G22="","",SUM(G22:H22))</f>
        <v>7302</v>
      </c>
      <c r="J22" s="39">
        <f>IF(G22="","",G22/I22)</f>
        <v>0.6857025472473295</v>
      </c>
    </row>
    <row r="23" spans="1:10" ht="23.25" customHeight="1">
      <c r="A23" s="46" t="s">
        <v>18</v>
      </c>
      <c r="B23" s="7" t="s">
        <v>7</v>
      </c>
      <c r="C23" s="13">
        <f>IF(C22="","",C22/'H18'!C22*100)</f>
        <v>95.88932177784845</v>
      </c>
      <c r="D23" s="13">
        <f>IF(D22="","",D22/'H18'!D22*100)</f>
        <v>128.69628550619083</v>
      </c>
      <c r="E23" s="13">
        <f>IF(E22="","",E22/'H18'!E22*100)</f>
        <v>101.76858317561835</v>
      </c>
      <c r="F23" s="30" t="s">
        <v>16</v>
      </c>
      <c r="G23" s="24">
        <f>IF(G22="","",G22/'H18'!G22*100)</f>
        <v>95.84609494640122</v>
      </c>
      <c r="H23" s="23">
        <f>IF(H22="","",H22/'H18'!H22*100)</f>
        <v>101.63861824623561</v>
      </c>
      <c r="I23" s="5">
        <f>IF(I22="","",I22/'H18'!I22*100)</f>
        <v>97.59422614274258</v>
      </c>
      <c r="J23" s="38" t="s">
        <v>16</v>
      </c>
    </row>
    <row r="24" spans="1:10" ht="23.25" customHeight="1">
      <c r="A24" s="45">
        <v>1</v>
      </c>
      <c r="B24" s="6" t="s">
        <v>6</v>
      </c>
      <c r="C24" s="16">
        <v>12749</v>
      </c>
      <c r="D24" s="16">
        <v>3600</v>
      </c>
      <c r="E24" s="16">
        <f>IF(C24="","",SUM(C24:D24))</f>
        <v>16349</v>
      </c>
      <c r="F24" s="31">
        <f>IF(C24="","",C24/E24)</f>
        <v>0.7798030460578629</v>
      </c>
      <c r="G24" s="18">
        <v>5191</v>
      </c>
      <c r="H24" s="16">
        <v>2387</v>
      </c>
      <c r="I24" s="32">
        <f>IF(G24="","",SUM(G24:H24))</f>
        <v>7578</v>
      </c>
      <c r="J24" s="39">
        <f>IF(G24="","",G24/I24)</f>
        <v>0.6850092372657693</v>
      </c>
    </row>
    <row r="25" spans="1:10" ht="23.25" customHeight="1">
      <c r="A25" s="46" t="s">
        <v>18</v>
      </c>
      <c r="B25" s="7" t="s">
        <v>7</v>
      </c>
      <c r="C25" s="13">
        <f>IF(C24="","",C24/'H18'!C24*100)</f>
        <v>98.10696421700655</v>
      </c>
      <c r="D25" s="13">
        <f>IF(D24="","",D24/'H18'!D24*100)</f>
        <v>130.718954248366</v>
      </c>
      <c r="E25" s="13">
        <f>IF(E24="","",E24/'H18'!E24*100)</f>
        <v>103.8097656994095</v>
      </c>
      <c r="F25" s="30" t="s">
        <v>16</v>
      </c>
      <c r="G25" s="24">
        <f>IF(G24="","",G24/'H18'!G24*100)</f>
        <v>100.36736272235112</v>
      </c>
      <c r="H25" s="23">
        <f>IF(H24="","",H24/'H18'!H24*100)</f>
        <v>104.69298245614036</v>
      </c>
      <c r="I25" s="5">
        <f>IF(I24="","",I24/'H18'!I24*100)</f>
        <v>101.69082125603866</v>
      </c>
      <c r="J25" s="38" t="s">
        <v>16</v>
      </c>
    </row>
    <row r="26" spans="1:10" ht="23.25" customHeight="1">
      <c r="A26" s="45">
        <v>2</v>
      </c>
      <c r="B26" s="6" t="s">
        <v>6</v>
      </c>
      <c r="C26" s="16">
        <v>20752</v>
      </c>
      <c r="D26" s="16">
        <v>5382</v>
      </c>
      <c r="E26" s="16">
        <f>IF(C26="","",SUM(C26:D26))</f>
        <v>26134</v>
      </c>
      <c r="F26" s="31">
        <f>IF(C26="","",C26/E26)</f>
        <v>0.7940613759853065</v>
      </c>
      <c r="G26" s="18">
        <v>7715</v>
      </c>
      <c r="H26" s="16">
        <v>3071</v>
      </c>
      <c r="I26" s="32">
        <f>IF(G26="","",SUM(G26:H26))</f>
        <v>10786</v>
      </c>
      <c r="J26" s="39">
        <f>IF(G26="","",G26/I26)</f>
        <v>0.7152790654552197</v>
      </c>
    </row>
    <row r="27" spans="1:10" ht="23.25" customHeight="1">
      <c r="A27" s="46" t="s">
        <v>18</v>
      </c>
      <c r="B27" s="7" t="s">
        <v>7</v>
      </c>
      <c r="C27" s="13">
        <f>IF(C26="","",C26/'H18'!C26*100)</f>
        <v>107.42312868827</v>
      </c>
      <c r="D27" s="13">
        <f>IF(D26="","",D26/'H18'!D26*100)</f>
        <v>127.83847980997625</v>
      </c>
      <c r="E27" s="13">
        <f>IF(E26="","",E26/'H18'!E26*100)</f>
        <v>111.0761645698742</v>
      </c>
      <c r="F27" s="30" t="s">
        <v>16</v>
      </c>
      <c r="G27" s="24">
        <f>IF(G26="","",G26/'H18'!G26*100)</f>
        <v>105.77186728818207</v>
      </c>
      <c r="H27" s="23">
        <f>IF(H26="","",H26/'H18'!H26*100)</f>
        <v>100.52373158756139</v>
      </c>
      <c r="I27" s="5">
        <f>IF(I26="","",I26/'H18'!I26*100)</f>
        <v>104.22263020581698</v>
      </c>
      <c r="J27" s="38" t="s">
        <v>16</v>
      </c>
    </row>
    <row r="28" spans="1:10" ht="23.25" customHeight="1">
      <c r="A28" s="45">
        <v>3</v>
      </c>
      <c r="B28" s="6" t="s">
        <v>6</v>
      </c>
      <c r="C28" s="16">
        <v>28475</v>
      </c>
      <c r="D28" s="16">
        <v>6867</v>
      </c>
      <c r="E28" s="16">
        <f>IF(C28="","",SUM(C28:D28))</f>
        <v>35342</v>
      </c>
      <c r="F28" s="31">
        <f>IF(C28="","",C28/E28)</f>
        <v>0.8056986022296417</v>
      </c>
      <c r="G28" s="18">
        <v>10597</v>
      </c>
      <c r="H28" s="16">
        <v>4225</v>
      </c>
      <c r="I28" s="32">
        <f>IF(G28="","",SUM(G28:H28))</f>
        <v>14822</v>
      </c>
      <c r="J28" s="39">
        <f>IF(G28="","",G28/I28)</f>
        <v>0.7149507488867899</v>
      </c>
    </row>
    <row r="29" spans="1:10" ht="23.25" customHeight="1" thickBot="1">
      <c r="A29" s="46" t="s">
        <v>18</v>
      </c>
      <c r="B29" s="8" t="s">
        <v>7</v>
      </c>
      <c r="C29" s="12">
        <f>IF(C28="","",C28/'H18'!C28*100)</f>
        <v>99.91578651882523</v>
      </c>
      <c r="D29" s="12">
        <f>IF(D28="","",D28/'H18'!D28*100)</f>
        <v>115.45057162071284</v>
      </c>
      <c r="E29" s="12">
        <f>IF(E28="","",E28/'H18'!E28*100)</f>
        <v>102.59819432751765</v>
      </c>
      <c r="F29" s="34" t="s">
        <v>10</v>
      </c>
      <c r="G29" s="12">
        <f>IF(G28="","",G28/'H18'!G28*100)</f>
        <v>100.28390271600264</v>
      </c>
      <c r="H29" s="12">
        <f>IF(H28="","",H28/'H18'!H28*100)</f>
        <v>103.85939036381515</v>
      </c>
      <c r="I29" s="4">
        <f>IF(I28="","",I28/'H18'!I28*100)</f>
        <v>101.27775879740348</v>
      </c>
      <c r="J29" s="40" t="s">
        <v>15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199818</v>
      </c>
      <c r="D30" s="17">
        <f>SUMPRODUCT(D$6:D$29,($B$6:$B$29="台数")*1)</f>
        <v>55729</v>
      </c>
      <c r="E30" s="17">
        <f>SUMPRODUCT(E$6:E$29,($B$6:$B$29="台数")*1)</f>
        <v>255547</v>
      </c>
      <c r="F30" s="35">
        <f>C30/E30</f>
        <v>0.7819226991512325</v>
      </c>
      <c r="G30" s="17">
        <f>SUMPRODUCT(G$6:G$29,($B$6:$B$29="台数")*1)</f>
        <v>77076</v>
      </c>
      <c r="H30" s="17">
        <f>SUMPRODUCT(H$6:H$29,($B$6:$B$29="台数")*1)</f>
        <v>33134</v>
      </c>
      <c r="I30" s="17">
        <f>SUMPRODUCT(I$6:I$29,($B$6:$B$29="台数")*1)</f>
        <v>110210</v>
      </c>
      <c r="J30" s="41">
        <f>G30/I30</f>
        <v>0.6993557753379911</v>
      </c>
    </row>
    <row r="31" spans="1:10" ht="23.25" customHeight="1" thickBot="1">
      <c r="A31" s="48" t="s">
        <v>4</v>
      </c>
      <c r="B31" s="10" t="s">
        <v>7</v>
      </c>
      <c r="C31" s="11">
        <f>C30/SUMPRODUCT(('H18'!C$6:C$29),('H18'!$B$6:$B$29="台数")*1,(C$6:C$29&gt;0)*1)*100</f>
        <v>101.31320096538016</v>
      </c>
      <c r="D31" s="11">
        <f>D30/SUMPRODUCT(('H18'!D$6:D$29),('H18'!$B$6:$B$29="台数")*1,(D$6:D$29&gt;0)*1)*100</f>
        <v>127.33109420339525</v>
      </c>
      <c r="E31" s="11">
        <f>E30/SUMPRODUCT(('H18'!E$6:E$29),('H18'!$B$6:$B$29="台数")*1,(C$6:C$29&gt;0)*1)*100</f>
        <v>106.03829954978319</v>
      </c>
      <c r="F31" s="36" t="s">
        <v>15</v>
      </c>
      <c r="G31" s="11">
        <f>G30/SUMPRODUCT(('H18'!G$6:G$29),('H18'!$B$6:$B$29="台数")*1,(G$6:G$29&gt;0)*1)*100</f>
        <v>102.56014477325952</v>
      </c>
      <c r="H31" s="11">
        <f>H30/SUMPRODUCT(('H18'!H$6:H$29),('H18'!$B$6:$B$29="台数")*1,(H$6:H$29&gt;0)*1)*100</f>
        <v>103.34029878676357</v>
      </c>
      <c r="I31" s="11">
        <f>I30/SUMPRODUCT(('H18'!I$6:I$29),('H18'!$B$6:$B$29="台数")*1,(G$6:G$29&gt;0)*1)*100</f>
        <v>102.79345240871147</v>
      </c>
      <c r="J31" s="42" t="s">
        <v>15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H21" sqref="H21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11261</v>
      </c>
      <c r="D6" s="27">
        <v>4081</v>
      </c>
      <c r="E6" s="27">
        <f>IF(C6="","",SUM(C6:D6))</f>
        <v>15342</v>
      </c>
      <c r="F6" s="28">
        <f>IF(C6="","",C6/E6)</f>
        <v>0.7339981749445965</v>
      </c>
      <c r="G6" s="29">
        <v>5493</v>
      </c>
      <c r="H6" s="27">
        <v>2798</v>
      </c>
      <c r="I6" s="27">
        <f>IF(G6="","",SUM(G6:H6))</f>
        <v>8291</v>
      </c>
      <c r="J6" s="37">
        <f>IF(G6="","",G6/I6)</f>
        <v>0.6625256302014232</v>
      </c>
    </row>
    <row r="7" spans="1:10" ht="23.25" customHeight="1">
      <c r="A7" s="46" t="s">
        <v>18</v>
      </c>
      <c r="B7" s="3" t="s">
        <v>7</v>
      </c>
      <c r="C7" s="12">
        <f>IF(C6="","",C6/'H19'!C6*100)</f>
        <v>77.9739648248165</v>
      </c>
      <c r="D7" s="12">
        <f>IF(D6="","",D6/'H19'!D6*100)</f>
        <v>90.1878453038674</v>
      </c>
      <c r="E7" s="12">
        <f>IF(E6="","",E6/'H19'!E6*100)</f>
        <v>80.88785785838562</v>
      </c>
      <c r="F7" s="30" t="s">
        <v>8</v>
      </c>
      <c r="G7" s="22">
        <f>IF(G6="","",G6/'H19'!G6*100)</f>
        <v>91.68753129694541</v>
      </c>
      <c r="H7" s="23">
        <f>IF(H6="","",H6/'H19'!H6*100)</f>
        <v>103.70644922164567</v>
      </c>
      <c r="I7" s="5">
        <f>IF(I6="","",I6/'H19'!I6*100)</f>
        <v>95.4194959143745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19879</v>
      </c>
      <c r="D8" s="16">
        <v>5311</v>
      </c>
      <c r="E8" s="16">
        <f>IF(C8="","",SUM(C8:D8))</f>
        <v>25190</v>
      </c>
      <c r="F8" s="31">
        <f>IF(C8="","",C8/E8)</f>
        <v>0.7891623660182612</v>
      </c>
      <c r="G8" s="18">
        <v>7319</v>
      </c>
      <c r="H8" s="16">
        <v>2986</v>
      </c>
      <c r="I8" s="32">
        <f>IF(G8="","",SUM(G8:H8))</f>
        <v>10305</v>
      </c>
      <c r="J8" s="39">
        <f>IF(G8="","",G8/I8)</f>
        <v>0.7102377486656962</v>
      </c>
    </row>
    <row r="9" spans="1:10" ht="23.25" customHeight="1">
      <c r="A9" s="46" t="s">
        <v>18</v>
      </c>
      <c r="B9" s="7" t="s">
        <v>7</v>
      </c>
      <c r="C9" s="13">
        <f>IF(C8="","",C8/'H19'!C8*100)</f>
        <v>122.55856966707768</v>
      </c>
      <c r="D9" s="13">
        <f>IF(D8="","",D8/'H19'!D8*100)</f>
        <v>113.33760136577038</v>
      </c>
      <c r="E9" s="13">
        <f>IF(E8="","",E8/'H19'!E8*100)</f>
        <v>120.4917248636755</v>
      </c>
      <c r="F9" s="30" t="s">
        <v>8</v>
      </c>
      <c r="G9" s="24">
        <f>IF(G8="","",G8/'H19'!G8*100)</f>
        <v>117.16023691371858</v>
      </c>
      <c r="H9" s="23">
        <f>IF(H8="","",H8/'H19'!H8*100)</f>
        <v>114.53778289221329</v>
      </c>
      <c r="I9" s="5">
        <f>IF(I8="","",I8/'H19'!I8*100)</f>
        <v>116.38807318725999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16139</v>
      </c>
      <c r="D10" s="16">
        <v>4744</v>
      </c>
      <c r="E10" s="16">
        <f>IF(C10="","",SUM(C10:D10))</f>
        <v>20883</v>
      </c>
      <c r="F10" s="31">
        <f>IF(C10="","",C10/E10)</f>
        <v>0.772829574294881</v>
      </c>
      <c r="G10" s="18">
        <v>6546</v>
      </c>
      <c r="H10" s="16">
        <v>2753</v>
      </c>
      <c r="I10" s="32">
        <f>IF(G10="","",SUM(G10:H10))</f>
        <v>9299</v>
      </c>
      <c r="J10" s="39">
        <f>IF(G10="","",G10/I10)</f>
        <v>0.7039466609312829</v>
      </c>
    </row>
    <row r="11" spans="1:10" ht="23.25" customHeight="1">
      <c r="A11" s="46" t="s">
        <v>18</v>
      </c>
      <c r="B11" s="7" t="s">
        <v>7</v>
      </c>
      <c r="C11" s="13">
        <f>IF(C10="","",C10/'H19'!C10*100)</f>
        <v>102.92073209616734</v>
      </c>
      <c r="D11" s="13">
        <f>IF(D10="","",D10/'H19'!D10*100)</f>
        <v>104.37843784378438</v>
      </c>
      <c r="E11" s="13">
        <f>IF(E10="","",E10/'H19'!E10*100)</f>
        <v>103.24829427469592</v>
      </c>
      <c r="F11" s="30" t="s">
        <v>8</v>
      </c>
      <c r="G11" s="24">
        <f>IF(G10="","",G10/'H19'!G10*100)</f>
        <v>107.50533749384135</v>
      </c>
      <c r="H11" s="23">
        <f>IF(H10="","",H10/'H19'!H10*100)</f>
        <v>102.03854707190511</v>
      </c>
      <c r="I11" s="5">
        <f>IF(I10="","",I10/'H19'!I10*100)</f>
        <v>105.82678957550928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17376</v>
      </c>
      <c r="D12" s="16">
        <v>5119</v>
      </c>
      <c r="E12" s="16">
        <f>IF(C12="","",SUM(C12:D12))</f>
        <v>22495</v>
      </c>
      <c r="F12" s="31">
        <f>IF(C12="","",C12/E12)</f>
        <v>0.7724383196265837</v>
      </c>
      <c r="G12" s="18">
        <v>6780</v>
      </c>
      <c r="H12" s="16">
        <v>3033</v>
      </c>
      <c r="I12" s="32">
        <f>IF(G12="","",SUM(G12:H12))</f>
        <v>9813</v>
      </c>
      <c r="J12" s="39">
        <f>IF(G12="","",G12/I12)</f>
        <v>0.6909202078874962</v>
      </c>
    </row>
    <row r="13" spans="1:10" ht="23.25" customHeight="1">
      <c r="A13" s="46" t="s">
        <v>18</v>
      </c>
      <c r="B13" s="7" t="s">
        <v>7</v>
      </c>
      <c r="C13" s="13">
        <f>IF(C12="","",C12/'H19'!C12*100)</f>
        <v>102.01972757162987</v>
      </c>
      <c r="D13" s="13">
        <f>IF(D12="","",D12/'H19'!D12*100)</f>
        <v>104.00243803331979</v>
      </c>
      <c r="E13" s="13">
        <f>IF(E12="","",E12/'H19'!E12*100)</f>
        <v>102.46424341805593</v>
      </c>
      <c r="F13" s="30" t="s">
        <v>8</v>
      </c>
      <c r="G13" s="24">
        <f>IF(G12="","",G12/'H19'!G12*100)</f>
        <v>107.65322324547475</v>
      </c>
      <c r="H13" s="23">
        <f>IF(H12="","",H12/'H19'!H12*100)</f>
        <v>111.30275229357798</v>
      </c>
      <c r="I13" s="5">
        <f>IF(I12="","",I12/'H19'!I12*100)</f>
        <v>108.7554028593594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12016</v>
      </c>
      <c r="D14" s="16">
        <v>3457</v>
      </c>
      <c r="E14" s="16">
        <f>IF(C14="","",SUM(C14:D14))</f>
        <v>15473</v>
      </c>
      <c r="F14" s="31">
        <f>IF(C14="","",C14/E14)</f>
        <v>0.7765785561946617</v>
      </c>
      <c r="G14" s="18">
        <v>4975</v>
      </c>
      <c r="H14" s="16">
        <v>2221</v>
      </c>
      <c r="I14" s="32">
        <f>IF(G14="","",SUM(G14:H14))</f>
        <v>7196</v>
      </c>
      <c r="J14" s="39">
        <f>IF(G14="","",G14/I14)</f>
        <v>0.6913563090605892</v>
      </c>
    </row>
    <row r="15" spans="1:10" ht="23.25" customHeight="1">
      <c r="A15" s="46" t="s">
        <v>18</v>
      </c>
      <c r="B15" s="7" t="s">
        <v>7</v>
      </c>
      <c r="C15" s="13">
        <f>IF(C14="","",C14/'H19'!C14*100)</f>
        <v>88.4374770000736</v>
      </c>
      <c r="D15" s="13">
        <f>IF(D14="","",D14/'H19'!D14*100)</f>
        <v>88.16628411119612</v>
      </c>
      <c r="E15" s="13">
        <f>IF(E14="","",E14/'H19'!E14*100)</f>
        <v>88.37674206077222</v>
      </c>
      <c r="F15" s="30" t="s">
        <v>8</v>
      </c>
      <c r="G15" s="24">
        <f>IF(G14="","",G14/'H19'!G14*100)</f>
        <v>95.03342884431709</v>
      </c>
      <c r="H15" s="23">
        <f>IF(H14="","",H14/'H19'!H14*100)</f>
        <v>101.69413919413918</v>
      </c>
      <c r="I15" s="5">
        <f>IF(I14="","",I14/'H19'!I14*100)</f>
        <v>96.99420407062946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17402</v>
      </c>
      <c r="D16" s="16">
        <v>4678</v>
      </c>
      <c r="E16" s="16">
        <f>IF(C16="","",SUM(C16:D16))</f>
        <v>22080</v>
      </c>
      <c r="F16" s="31">
        <f>IF(C16="","",C16/E16)</f>
        <v>0.7881340579710145</v>
      </c>
      <c r="G16" s="18">
        <v>6535</v>
      </c>
      <c r="H16" s="16">
        <v>2839</v>
      </c>
      <c r="I16" s="32">
        <f>IF(G16="","",SUM(G16:H16))</f>
        <v>9374</v>
      </c>
      <c r="J16" s="39">
        <f>IF(G16="","",G16/I16)</f>
        <v>0.6971410283763602</v>
      </c>
    </row>
    <row r="17" spans="1:10" ht="23.25" customHeight="1">
      <c r="A17" s="46" t="s">
        <v>18</v>
      </c>
      <c r="B17" s="7" t="s">
        <v>7</v>
      </c>
      <c r="C17" s="13">
        <f>IF(C16="","",C16/'H19'!C16*100)</f>
        <v>108.57249812827551</v>
      </c>
      <c r="D17" s="13">
        <f>IF(D16="","",D16/'H19'!D16*100)</f>
        <v>105.31292210715894</v>
      </c>
      <c r="E17" s="13">
        <f>IF(E16="","",E16/'H19'!E16*100)</f>
        <v>107.86516853932584</v>
      </c>
      <c r="F17" s="30" t="s">
        <v>8</v>
      </c>
      <c r="G17" s="24">
        <f>IF(G16="","",G16/'H19'!G16*100)</f>
        <v>114.24825174825175</v>
      </c>
      <c r="H17" s="23">
        <f>IF(H16="","",H16/'H19'!H16*100)</f>
        <v>110.20962732919256</v>
      </c>
      <c r="I17" s="5">
        <f>IF(I16="","",I16/'H19'!I16*100)</f>
        <v>112.99421407907427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16789</v>
      </c>
      <c r="D18" s="16">
        <v>4898</v>
      </c>
      <c r="E18" s="16">
        <f>IF(C18="","",SUM(C18:D18))</f>
        <v>21687</v>
      </c>
      <c r="F18" s="31">
        <f>IF(C18="","",C18/E18)</f>
        <v>0.7741504126896297</v>
      </c>
      <c r="G18" s="18">
        <v>6647</v>
      </c>
      <c r="H18" s="16">
        <v>2893</v>
      </c>
      <c r="I18" s="32">
        <f>IF(G18="","",SUM(G18:H18))</f>
        <v>9540</v>
      </c>
      <c r="J18" s="39">
        <f>IF(G18="","",G18/I18)</f>
        <v>0.6967505241090147</v>
      </c>
    </row>
    <row r="19" spans="1:10" ht="23.25" customHeight="1">
      <c r="A19" s="46" t="s">
        <v>18</v>
      </c>
      <c r="B19" s="7" t="s">
        <v>7</v>
      </c>
      <c r="C19" s="13">
        <f>IF(C18="","",C18/'H19'!C18*100)</f>
        <v>96.15142317163965</v>
      </c>
      <c r="D19" s="13">
        <f>IF(D18="","",D18/'H19'!D18*100)</f>
        <v>99.18995544754962</v>
      </c>
      <c r="E19" s="13">
        <f>IF(E18="","",E18/'H19'!E18*100)</f>
        <v>96.82128666458324</v>
      </c>
      <c r="F19" s="30" t="s">
        <v>8</v>
      </c>
      <c r="G19" s="24">
        <f>IF(G18="","",G18/'H19'!G18*100)</f>
        <v>100.89556769884638</v>
      </c>
      <c r="H19" s="23">
        <f>IF(H18="","",H18/'H19'!H18*100)</f>
        <v>100.24255024255024</v>
      </c>
      <c r="I19" s="5">
        <f>IF(I18="","",I18/'H19'!I18*100)</f>
        <v>100.6966434452185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13174</v>
      </c>
      <c r="D20" s="33">
        <v>3981</v>
      </c>
      <c r="E20" s="33">
        <f>IF(C20="","",SUM(C20:D20))</f>
        <v>17155</v>
      </c>
      <c r="F20" s="31">
        <f>IF(C20="","",C20/E20)</f>
        <v>0.7679393762751384</v>
      </c>
      <c r="G20" s="18">
        <v>5756</v>
      </c>
      <c r="H20" s="16">
        <v>2643</v>
      </c>
      <c r="I20" s="32">
        <f>IF(G20="","",SUM(G20:H20))</f>
        <v>8399</v>
      </c>
      <c r="J20" s="39">
        <f>IF(G20="","",G20/I20)</f>
        <v>0.6853196809143945</v>
      </c>
    </row>
    <row r="21" spans="1:10" ht="23.25" customHeight="1">
      <c r="A21" s="46" t="s">
        <v>18</v>
      </c>
      <c r="B21" s="7" t="s">
        <v>7</v>
      </c>
      <c r="C21" s="13">
        <f>IF(C20="","",C20/'H19'!C20*100)</f>
        <v>85.93046767986434</v>
      </c>
      <c r="D21" s="13">
        <f>IF(D20="","",D20/'H19'!D20*100)</f>
        <v>91.16098007785666</v>
      </c>
      <c r="E21" s="13">
        <f>IF(E20="","",E20/'H19'!E20*100)</f>
        <v>87.09005990455884</v>
      </c>
      <c r="F21" s="30" t="s">
        <v>8</v>
      </c>
      <c r="G21" s="24">
        <f>IF(G20="","",G20/'H19'!G20*100)</f>
        <v>89.96561425445452</v>
      </c>
      <c r="H21" s="23">
        <f>IF(H20="","",H20/'H19'!H20*100)</f>
        <v>95.00359453630482</v>
      </c>
      <c r="I21" s="5">
        <f>IF(I20="","",I20/'H19'!I20*100)</f>
        <v>91.49237472766885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12753</v>
      </c>
      <c r="D22" s="16">
        <v>3680</v>
      </c>
      <c r="E22" s="16">
        <f>IF(C22="","",SUM(C22:D22))</f>
        <v>16433</v>
      </c>
      <c r="F22" s="31">
        <f>IF(C22="","",C22/E22)</f>
        <v>0.7760603663360311</v>
      </c>
      <c r="G22" s="18">
        <v>5535</v>
      </c>
      <c r="H22" s="16">
        <v>2548</v>
      </c>
      <c r="I22" s="32">
        <f>IF(G22="","",SUM(G22:H22))</f>
        <v>8083</v>
      </c>
      <c r="J22" s="39">
        <f>IF(G22="","",G22/I22)</f>
        <v>0.6847705060002475</v>
      </c>
    </row>
    <row r="23" spans="1:10" ht="23.25" customHeight="1">
      <c r="A23" s="46" t="s">
        <v>18</v>
      </c>
      <c r="B23" s="7" t="s">
        <v>7</v>
      </c>
      <c r="C23" s="13">
        <f>IF(C22="","",C22/'H19'!C22*100)</f>
        <v>105.74626865671641</v>
      </c>
      <c r="D23" s="13">
        <f>IF(D22="","",D22/'H19'!D22*100)</f>
        <v>104.13129598189022</v>
      </c>
      <c r="E23" s="13">
        <f>IF(E22="","",E22/'H19'!E22*100)</f>
        <v>105.38027446453764</v>
      </c>
      <c r="F23" s="30" t="s">
        <v>8</v>
      </c>
      <c r="G23" s="24">
        <f>IF(G22="","",G22/'H19'!G22*100)</f>
        <v>110.54523666866388</v>
      </c>
      <c r="H23" s="23">
        <f>IF(H22="","",H22/'H19'!H22*100)</f>
        <v>111.0239651416122</v>
      </c>
      <c r="I23" s="5">
        <f>IF(I22="","",I22/'H19'!I22*100)</f>
        <v>110.6956998082717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13313</v>
      </c>
      <c r="D24" s="16">
        <v>3479</v>
      </c>
      <c r="E24" s="16">
        <f>IF(C24="","",SUM(C24:D24))</f>
        <v>16792</v>
      </c>
      <c r="F24" s="31">
        <f>IF(C24="","",C24/E24)</f>
        <v>0.7928180085755121</v>
      </c>
      <c r="G24" s="18">
        <v>5807</v>
      </c>
      <c r="H24" s="16">
        <v>2563</v>
      </c>
      <c r="I24" s="32">
        <f>IF(G24="","",SUM(G24:H24))</f>
        <v>8370</v>
      </c>
      <c r="J24" s="39">
        <f>IF(G24="","",G24/I24)</f>
        <v>0.6937873357228196</v>
      </c>
    </row>
    <row r="25" spans="1:10" ht="23.25" customHeight="1">
      <c r="A25" s="46" t="s">
        <v>18</v>
      </c>
      <c r="B25" s="7" t="s">
        <v>7</v>
      </c>
      <c r="C25" s="13">
        <f>IF(C24="","",C24/'H19'!C24*100)</f>
        <v>104.42387638246137</v>
      </c>
      <c r="D25" s="13">
        <f>IF(D24="","",D24/'H19'!D24*100)</f>
        <v>96.63888888888889</v>
      </c>
      <c r="E25" s="13">
        <f>IF(E24="","",E24/'H19'!E24*100)</f>
        <v>102.70964584989908</v>
      </c>
      <c r="F25" s="30" t="s">
        <v>8</v>
      </c>
      <c r="G25" s="24">
        <f>IF(G24="","",G24/'H19'!G24*100)</f>
        <v>111.86669235214795</v>
      </c>
      <c r="H25" s="23">
        <f>IF(H24="","",H24/'H19'!H24*100)</f>
        <v>107.37327188940091</v>
      </c>
      <c r="I25" s="5">
        <f>IF(I24="","",I24/'H19'!I24*100)</f>
        <v>110.45130641330165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19301</v>
      </c>
      <c r="D26" s="16">
        <v>5477</v>
      </c>
      <c r="E26" s="16">
        <f>IF(C26="","",SUM(C26:D26))</f>
        <v>24778</v>
      </c>
      <c r="F26" s="31">
        <f>IF(C26="","",C26/E26)</f>
        <v>0.7789571393978529</v>
      </c>
      <c r="G26" s="18">
        <v>7931</v>
      </c>
      <c r="H26" s="16">
        <v>3402</v>
      </c>
      <c r="I26" s="32">
        <f>IF(G26="","",SUM(G26:H26))</f>
        <v>11333</v>
      </c>
      <c r="J26" s="39">
        <f>IF(G26="","",G26/I26)</f>
        <v>0.6998147004323657</v>
      </c>
    </row>
    <row r="27" spans="1:10" ht="23.25" customHeight="1">
      <c r="A27" s="46" t="s">
        <v>18</v>
      </c>
      <c r="B27" s="7" t="s">
        <v>7</v>
      </c>
      <c r="C27" s="13">
        <f>IF(C26="","",C26/'H19'!C26*100)</f>
        <v>93.00790285273709</v>
      </c>
      <c r="D27" s="13">
        <f>IF(D26="","",D26/'H19'!D26*100)</f>
        <v>101.76514306949089</v>
      </c>
      <c r="E27" s="13">
        <f>IF(E26="","",E26/'H19'!E26*100)</f>
        <v>94.8113568531415</v>
      </c>
      <c r="F27" s="30" t="s">
        <v>8</v>
      </c>
      <c r="G27" s="24">
        <f>IF(G26="","",G26/'H19'!G26*100)</f>
        <v>102.799740764744</v>
      </c>
      <c r="H27" s="23">
        <f>IF(H26="","",H26/'H19'!H26*100)</f>
        <v>110.77824812764572</v>
      </c>
      <c r="I27" s="5">
        <f>IF(I26="","",I26/'H19'!I26*100)</f>
        <v>105.07138883738179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29365</v>
      </c>
      <c r="D28" s="16">
        <v>7807</v>
      </c>
      <c r="E28" s="16">
        <f>IF(C28="","",SUM(C28:D28))</f>
        <v>37172</v>
      </c>
      <c r="F28" s="31">
        <f>IF(C28="","",C28/E28)</f>
        <v>0.7899763262670827</v>
      </c>
      <c r="G28" s="18">
        <v>11761</v>
      </c>
      <c r="H28" s="16">
        <v>4546</v>
      </c>
      <c r="I28" s="32">
        <f>IF(G28="","",SUM(G28:H28))</f>
        <v>16307</v>
      </c>
      <c r="J28" s="39">
        <f>IF(G28="","",G28/I28)</f>
        <v>0.7212240142270191</v>
      </c>
    </row>
    <row r="29" spans="1:10" ht="23.25" customHeight="1" thickBot="1">
      <c r="A29" s="46" t="s">
        <v>18</v>
      </c>
      <c r="B29" s="8" t="s">
        <v>7</v>
      </c>
      <c r="C29" s="12">
        <f>IF(C28="","",C28/'H19'!C28*100)</f>
        <v>103.12554872695347</v>
      </c>
      <c r="D29" s="12">
        <f>IF(D28="","",D28/'H19'!D28*100)</f>
        <v>113.68865589049075</v>
      </c>
      <c r="E29" s="12">
        <f>IF(E28="","",E28/'H19'!E28*100)</f>
        <v>105.17797521362684</v>
      </c>
      <c r="F29" s="34" t="s">
        <v>10</v>
      </c>
      <c r="G29" s="12">
        <f>IF(G28="","",G28/'H19'!G28*100)</f>
        <v>110.9842408228744</v>
      </c>
      <c r="H29" s="12">
        <f>IF(H28="","",H28/'H19'!H28*100)</f>
        <v>107.59763313609467</v>
      </c>
      <c r="I29" s="4">
        <f>IF(I28="","",I28/'H19'!I28*100)</f>
        <v>110.0188908379436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198768</v>
      </c>
      <c r="D30" s="17">
        <f>SUMPRODUCT(D$6:D$29,($B$6:$B$29="台数")*1)</f>
        <v>56712</v>
      </c>
      <c r="E30" s="17">
        <f>SUMPRODUCT(E$6:E$29,($B$6:$B$29="台数")*1)</f>
        <v>255480</v>
      </c>
      <c r="F30" s="35">
        <f>C30/E30</f>
        <v>0.7780178487552841</v>
      </c>
      <c r="G30" s="17">
        <f>SUMPRODUCT(G$6:G$29,($B$6:$B$29="台数")*1)</f>
        <v>81085</v>
      </c>
      <c r="H30" s="17">
        <f>SUMPRODUCT(H$6:H$29,($B$6:$B$29="台数")*1)</f>
        <v>35225</v>
      </c>
      <c r="I30" s="17">
        <f>SUMPRODUCT(I$6:I$29,($B$6:$B$29="台数")*1)</f>
        <v>116310</v>
      </c>
      <c r="J30" s="41">
        <f>G30/I30</f>
        <v>0.6971455592812312</v>
      </c>
    </row>
    <row r="31" spans="1:10" ht="23.25" customHeight="1" thickBot="1">
      <c r="A31" s="48" t="s">
        <v>4</v>
      </c>
      <c r="B31" s="10" t="s">
        <v>7</v>
      </c>
      <c r="C31" s="11">
        <f>C30/SUMPRODUCT(('H19'!C$6:C$29),('H19'!$B$6:$B$29="台数")*1,(C$6:C$29&gt;0)*1)*100</f>
        <v>99.47452181485151</v>
      </c>
      <c r="D31" s="11">
        <f>D30/SUMPRODUCT(('H19'!D$6:D$29),('H19'!$B$6:$B$29="台数")*1,(D$6:D$29&gt;0)*1)*100</f>
        <v>101.76389312566168</v>
      </c>
      <c r="E31" s="11">
        <f>E30/SUMPRODUCT(('H19'!E$6:E$29),('H19'!$B$6:$B$29="台数")*1,(C$6:C$29&gt;0)*1)*100</f>
        <v>99.9737817309536</v>
      </c>
      <c r="F31" s="36" t="s">
        <v>8</v>
      </c>
      <c r="G31" s="11">
        <f>G30/SUMPRODUCT(('H19'!G$6:G$29),('H19'!$B$6:$B$29="台数")*1,(G$6:G$29&gt;0)*1)*100</f>
        <v>105.20135969692252</v>
      </c>
      <c r="H31" s="11">
        <f>H30/SUMPRODUCT(('H19'!H$6:H$29),('H19'!$B$6:$B$29="台数")*1,(H$6:H$29&gt;0)*1)*100</f>
        <v>106.31073821452284</v>
      </c>
      <c r="I31" s="11">
        <f>I30/SUMPRODUCT(('H19'!I$6:I$29),('H19'!$B$6:$B$29="台数")*1,(G$6:G$29&gt;0)*1)*100</f>
        <v>105.53488794120315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H21" sqref="H21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14435</v>
      </c>
      <c r="D6" s="27">
        <v>4682</v>
      </c>
      <c r="E6" s="27">
        <f>IF(C6="","",SUM(C6:D6))</f>
        <v>19117</v>
      </c>
      <c r="F6" s="28">
        <f>IF(C6="","",C6/E6)</f>
        <v>0.7550870952555317</v>
      </c>
      <c r="G6" s="29">
        <v>6765</v>
      </c>
      <c r="H6" s="27">
        <v>3031</v>
      </c>
      <c r="I6" s="27">
        <f>IF(G6="","",SUM(G6:H6))</f>
        <v>9796</v>
      </c>
      <c r="J6" s="37">
        <f>IF(G6="","",G6/I6)</f>
        <v>0.6905879951000409</v>
      </c>
    </row>
    <row r="7" spans="1:10" ht="23.25" customHeight="1">
      <c r="A7" s="46" t="s">
        <v>18</v>
      </c>
      <c r="B7" s="3" t="s">
        <v>7</v>
      </c>
      <c r="C7" s="12">
        <f>IF(C6="","",C6/'H20'!C6*100)</f>
        <v>128.18577390995472</v>
      </c>
      <c r="D7" s="12">
        <f>IF(D6="","",D6/'H20'!D6*100)</f>
        <v>114.72678265131096</v>
      </c>
      <c r="E7" s="12">
        <f>IF(E6="","",E6/'H20'!E6*100)</f>
        <v>124.60565767175076</v>
      </c>
      <c r="F7" s="30" t="s">
        <v>8</v>
      </c>
      <c r="G7" s="22">
        <f>IF(G6="","",G6/'H20'!G6*100)</f>
        <v>123.15674494811579</v>
      </c>
      <c r="H7" s="23">
        <f>IF(H6="","",H6/'H20'!H6*100)</f>
        <v>108.32737669764117</v>
      </c>
      <c r="I7" s="5">
        <f>IF(I6="","",I6/'H20'!I6*100)</f>
        <v>118.15221324327585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14802</v>
      </c>
      <c r="D8" s="16">
        <v>4397</v>
      </c>
      <c r="E8" s="16">
        <f>IF(C8="","",SUM(C8:D8))</f>
        <v>19199</v>
      </c>
      <c r="F8" s="31">
        <f>IF(C8="","",C8/E8)</f>
        <v>0.7709776550862024</v>
      </c>
      <c r="G8" s="18">
        <v>6338</v>
      </c>
      <c r="H8" s="16">
        <v>2757</v>
      </c>
      <c r="I8" s="32">
        <f>IF(G8="","",SUM(G8:H8))</f>
        <v>9095</v>
      </c>
      <c r="J8" s="39">
        <f>IF(G8="","",G8/I8)</f>
        <v>0.696866410115448</v>
      </c>
    </row>
    <row r="9" spans="1:10" ht="23.25" customHeight="1">
      <c r="A9" s="46" t="s">
        <v>18</v>
      </c>
      <c r="B9" s="7" t="s">
        <v>7</v>
      </c>
      <c r="C9" s="13">
        <f>IF(C8="","",C8/'H20'!C8*100)</f>
        <v>74.46048593993662</v>
      </c>
      <c r="D9" s="13">
        <f>IF(D8="","",D8/'H20'!D8*100)</f>
        <v>82.79043494633778</v>
      </c>
      <c r="E9" s="13">
        <f>IF(E8="","",E8/'H20'!E8*100)</f>
        <v>76.21675267963478</v>
      </c>
      <c r="F9" s="30" t="s">
        <v>8</v>
      </c>
      <c r="G9" s="24">
        <f>IF(G8="","",G8/'H20'!G8*100)</f>
        <v>86.59652958054379</v>
      </c>
      <c r="H9" s="23">
        <f>IF(H8="","",H8/'H20'!H8*100)</f>
        <v>92.33087742799732</v>
      </c>
      <c r="I9" s="5">
        <f>IF(I8="","",I8/'H20'!I8*100)</f>
        <v>88.25812712275595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16511</v>
      </c>
      <c r="D10" s="16">
        <v>4841</v>
      </c>
      <c r="E10" s="16">
        <f>IF(C10="","",SUM(C10:D10))</f>
        <v>21352</v>
      </c>
      <c r="F10" s="31">
        <f>IF(C10="","",C10/E10)</f>
        <v>0.7732765080554515</v>
      </c>
      <c r="G10" s="18">
        <v>6936</v>
      </c>
      <c r="H10" s="16">
        <v>3064</v>
      </c>
      <c r="I10" s="32">
        <f>IF(G10="","",SUM(G10:H10))</f>
        <v>10000</v>
      </c>
      <c r="J10" s="39">
        <f>IF(G10="","",G10/I10)</f>
        <v>0.6936</v>
      </c>
    </row>
    <row r="11" spans="1:10" ht="23.25" customHeight="1">
      <c r="A11" s="46" t="s">
        <v>18</v>
      </c>
      <c r="B11" s="7" t="s">
        <v>7</v>
      </c>
      <c r="C11" s="13">
        <f>IF(C10="","",C10/'H20'!C10*100)</f>
        <v>102.30497552512547</v>
      </c>
      <c r="D11" s="13">
        <f>IF(D10="","",D10/'H20'!D10*100)</f>
        <v>102.04468802698146</v>
      </c>
      <c r="E11" s="13">
        <f>IF(E10="","",E10/'H20'!E10*100)</f>
        <v>102.24584590336639</v>
      </c>
      <c r="F11" s="30" t="s">
        <v>8</v>
      </c>
      <c r="G11" s="24">
        <f>IF(G10="","",G10/'H20'!G10*100)</f>
        <v>105.95783684692944</v>
      </c>
      <c r="H11" s="23">
        <f>IF(H10="","",H10/'H20'!H10*100)</f>
        <v>111.2967671630948</v>
      </c>
      <c r="I11" s="5">
        <f>IF(I10="","",I10/'H20'!I10*100)</f>
        <v>107.53844499408538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16808</v>
      </c>
      <c r="D12" s="16">
        <v>5061</v>
      </c>
      <c r="E12" s="16">
        <f>IF(C12="","",SUM(C12:D12))</f>
        <v>21869</v>
      </c>
      <c r="F12" s="31">
        <f>IF(C12="","",C12/E12)</f>
        <v>0.7685765238465407</v>
      </c>
      <c r="G12" s="18">
        <v>7095</v>
      </c>
      <c r="H12" s="16">
        <v>3134</v>
      </c>
      <c r="I12" s="32">
        <f>IF(G12="","",SUM(G12:H12))</f>
        <v>10229</v>
      </c>
      <c r="J12" s="39">
        <f>IF(G12="","",G12/I12)</f>
        <v>0.6936161892658129</v>
      </c>
    </row>
    <row r="13" spans="1:10" ht="23.25" customHeight="1">
      <c r="A13" s="46" t="s">
        <v>18</v>
      </c>
      <c r="B13" s="7" t="s">
        <v>7</v>
      </c>
      <c r="C13" s="13">
        <f>IF(C12="","",C12/'H20'!C12*100)</f>
        <v>96.73112338858195</v>
      </c>
      <c r="D13" s="13">
        <f>IF(D12="","",D12/'H20'!D12*100)</f>
        <v>98.86696620433678</v>
      </c>
      <c r="E13" s="13">
        <f>IF(E12="","",E12/'H20'!E12*100)</f>
        <v>97.21715936874861</v>
      </c>
      <c r="F13" s="30" t="s">
        <v>8</v>
      </c>
      <c r="G13" s="24">
        <f>IF(G12="","",G12/'H20'!G12*100)</f>
        <v>104.64601769911503</v>
      </c>
      <c r="H13" s="23">
        <f>IF(H12="","",H12/'H20'!H12*100)</f>
        <v>103.33003626772172</v>
      </c>
      <c r="I13" s="5">
        <f>IF(I12="","",I12/'H20'!I12*100)</f>
        <v>104.23927443187608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12366</v>
      </c>
      <c r="D14" s="16">
        <v>3686</v>
      </c>
      <c r="E14" s="16">
        <f>IF(C14="","",SUM(C14:D14))</f>
        <v>16052</v>
      </c>
      <c r="F14" s="31">
        <f>IF(C14="","",C14/E14)</f>
        <v>0.7703712932967854</v>
      </c>
      <c r="G14" s="18">
        <v>5210</v>
      </c>
      <c r="H14" s="16">
        <v>2303</v>
      </c>
      <c r="I14" s="32">
        <f>IF(G14="","",SUM(G14:H14))</f>
        <v>7513</v>
      </c>
      <c r="J14" s="39">
        <f>IF(G14="","",G14/I14)</f>
        <v>0.6934646612538267</v>
      </c>
    </row>
    <row r="15" spans="1:10" ht="23.25" customHeight="1">
      <c r="A15" s="46" t="s">
        <v>18</v>
      </c>
      <c r="B15" s="7" t="s">
        <v>7</v>
      </c>
      <c r="C15" s="13">
        <f>IF(C14="","",C14/'H20'!C14*100)</f>
        <v>102.91278295605859</v>
      </c>
      <c r="D15" s="13">
        <f>IF(D14="","",D14/'H20'!D14*100)</f>
        <v>106.62424067110211</v>
      </c>
      <c r="E15" s="13">
        <f>IF(E14="","",E14/'H20'!E14*100)</f>
        <v>103.74200219737608</v>
      </c>
      <c r="F15" s="30" t="s">
        <v>8</v>
      </c>
      <c r="G15" s="24">
        <f>IF(G14="","",G14/'H20'!G14*100)</f>
        <v>104.72361809045225</v>
      </c>
      <c r="H15" s="23">
        <f>IF(H14="","",H14/'H20'!H14*100)</f>
        <v>103.69203061683928</v>
      </c>
      <c r="I15" s="5">
        <f>IF(I14="","",I14/'H20'!I14*100)</f>
        <v>104.40522512506949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17074</v>
      </c>
      <c r="D16" s="16">
        <v>4735</v>
      </c>
      <c r="E16" s="16">
        <f>IF(C16="","",SUM(C16:D16))</f>
        <v>21809</v>
      </c>
      <c r="F16" s="31">
        <f>IF(C16="","",C16/E16)</f>
        <v>0.7828877986152506</v>
      </c>
      <c r="G16" s="18">
        <v>6614</v>
      </c>
      <c r="H16" s="16">
        <v>2882</v>
      </c>
      <c r="I16" s="32">
        <f>IF(G16="","",SUM(G16:H16))</f>
        <v>9496</v>
      </c>
      <c r="J16" s="39">
        <f>IF(G16="","",G16/I16)</f>
        <v>0.6965037910699242</v>
      </c>
    </row>
    <row r="17" spans="1:10" ht="23.25" customHeight="1">
      <c r="A17" s="46" t="s">
        <v>18</v>
      </c>
      <c r="B17" s="7" t="s">
        <v>7</v>
      </c>
      <c r="C17" s="13">
        <f>IF(C16="","",C16/'H20'!C16*100)</f>
        <v>98.11515917710608</v>
      </c>
      <c r="D17" s="13">
        <f>IF(D16="","",D16/'H20'!D16*100)</f>
        <v>101.21846943138092</v>
      </c>
      <c r="E17" s="13">
        <f>IF(E16="","",E16/'H20'!E16*100)</f>
        <v>98.77264492753623</v>
      </c>
      <c r="F17" s="30" t="s">
        <v>8</v>
      </c>
      <c r="G17" s="24">
        <f>IF(G16="","",G16/'H20'!G16*100)</f>
        <v>101.2088752869166</v>
      </c>
      <c r="H17" s="23">
        <f>IF(H16="","",H16/'H20'!H16*100)</f>
        <v>101.51461782317716</v>
      </c>
      <c r="I17" s="5">
        <f>IF(I16="","",I16/'H20'!I16*100)</f>
        <v>101.30147215703009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16227</v>
      </c>
      <c r="D18" s="16">
        <v>4937</v>
      </c>
      <c r="E18" s="16">
        <f>IF(C18="","",SUM(C18:D18))</f>
        <v>21164</v>
      </c>
      <c r="F18" s="31">
        <f>IF(C18="","",C18/E18)</f>
        <v>0.7667265167265167</v>
      </c>
      <c r="G18" s="18">
        <v>6997</v>
      </c>
      <c r="H18" s="16">
        <v>3045</v>
      </c>
      <c r="I18" s="32">
        <f>IF(G18="","",SUM(G18:H18))</f>
        <v>10042</v>
      </c>
      <c r="J18" s="39">
        <f>IF(G18="","",G18/I18)</f>
        <v>0.6967735510854411</v>
      </c>
    </row>
    <row r="19" spans="1:10" ht="23.25" customHeight="1">
      <c r="A19" s="46" t="s">
        <v>18</v>
      </c>
      <c r="B19" s="7" t="s">
        <v>7</v>
      </c>
      <c r="C19" s="13">
        <f>IF(C18="","",C18/'H20'!C18*100)</f>
        <v>96.65257013520757</v>
      </c>
      <c r="D19" s="13">
        <f>IF(D18="","",D18/'H20'!D18*100)</f>
        <v>100.79624336463864</v>
      </c>
      <c r="E19" s="13">
        <f>IF(E18="","",E18/'H20'!E18*100)</f>
        <v>97.58841702402361</v>
      </c>
      <c r="F19" s="30" t="s">
        <v>8</v>
      </c>
      <c r="G19" s="24">
        <f>IF(G18="","",G18/'H20'!G18*100)</f>
        <v>105.26553332330376</v>
      </c>
      <c r="H19" s="23">
        <f>IF(H18="","",H18/'H20'!H18*100)</f>
        <v>105.2540615278258</v>
      </c>
      <c r="I19" s="5">
        <f>IF(I18="","",I18/'H20'!I18*100)</f>
        <v>105.26205450733752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14036</v>
      </c>
      <c r="D20" s="33">
        <v>4212</v>
      </c>
      <c r="E20" s="33">
        <f>IF(C20="","",SUM(C20:D20))</f>
        <v>18248</v>
      </c>
      <c r="F20" s="31">
        <f>IF(C20="","",C20/E20)</f>
        <v>0.7691801841297676</v>
      </c>
      <c r="G20" s="18">
        <v>6392</v>
      </c>
      <c r="H20" s="16">
        <v>2947</v>
      </c>
      <c r="I20" s="32">
        <f>IF(G20="","",SUM(G20:H20))</f>
        <v>9339</v>
      </c>
      <c r="J20" s="39">
        <f>IF(G20="","",G20/I20)</f>
        <v>0.6844415890352286</v>
      </c>
    </row>
    <row r="21" spans="1:10" ht="23.25" customHeight="1">
      <c r="A21" s="46" t="s">
        <v>18</v>
      </c>
      <c r="B21" s="7" t="s">
        <v>7</v>
      </c>
      <c r="C21" s="13">
        <f>IF(C20="","",C20/'H20'!C20*100)</f>
        <v>106.54319113405192</v>
      </c>
      <c r="D21" s="13">
        <f>IF(D20="","",D20/'H20'!D20*100)</f>
        <v>105.80256217030896</v>
      </c>
      <c r="E21" s="13">
        <f>IF(E20="","",E20/'H20'!E20*100)</f>
        <v>106.37132031477702</v>
      </c>
      <c r="F21" s="30" t="s">
        <v>8</v>
      </c>
      <c r="G21" s="24">
        <f>IF(G20="","",G20/'H20'!G20*100)</f>
        <v>111.04933981931897</v>
      </c>
      <c r="H21" s="23">
        <f>IF(H20="","",H20/'H20'!H20*100)</f>
        <v>111.50208096859629</v>
      </c>
      <c r="I21" s="5">
        <f>IF(I20="","",I20/'H20'!I20*100)</f>
        <v>111.19180854863674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12062</v>
      </c>
      <c r="D22" s="16">
        <v>3678</v>
      </c>
      <c r="E22" s="16">
        <f>IF(C22="","",SUM(C22:D22))</f>
        <v>15740</v>
      </c>
      <c r="F22" s="31">
        <f>IF(C22="","",C22/E22)</f>
        <v>0.7663278271918679</v>
      </c>
      <c r="G22" s="18">
        <v>5677</v>
      </c>
      <c r="H22" s="16">
        <v>2696</v>
      </c>
      <c r="I22" s="32">
        <f>IF(G22="","",SUM(G22:H22))</f>
        <v>8373</v>
      </c>
      <c r="J22" s="39">
        <f>IF(G22="","",G22/I22)</f>
        <v>0.6780126597396393</v>
      </c>
    </row>
    <row r="23" spans="1:10" ht="23.25" customHeight="1">
      <c r="A23" s="46" t="s">
        <v>18</v>
      </c>
      <c r="B23" s="7" t="s">
        <v>7</v>
      </c>
      <c r="C23" s="13">
        <f>IF(C22="","",C22/'H20'!C22*100)</f>
        <v>94.58166705873128</v>
      </c>
      <c r="D23" s="13">
        <f>IF(D22="","",D22/'H20'!D22*100)</f>
        <v>99.94565217391305</v>
      </c>
      <c r="E23" s="13">
        <f>IF(E22="","",E22/'H20'!E22*100)</f>
        <v>95.78287592040407</v>
      </c>
      <c r="F23" s="30" t="s">
        <v>8</v>
      </c>
      <c r="G23" s="24">
        <f>IF(G22="","",G22/'H20'!G22*100)</f>
        <v>102.56549232158989</v>
      </c>
      <c r="H23" s="23">
        <f>IF(H22="","",H22/'H20'!H22*100)</f>
        <v>105.80847723704866</v>
      </c>
      <c r="I23" s="5">
        <f>IF(I22="","",I22/'H20'!I22*100)</f>
        <v>103.58777681553879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12393</v>
      </c>
      <c r="D24" s="16">
        <v>3442</v>
      </c>
      <c r="E24" s="16">
        <f>IF(C24="","",SUM(C24:D24))</f>
        <v>15835</v>
      </c>
      <c r="F24" s="31">
        <f>IF(C24="","",C24/E24)</f>
        <v>0.7826334070097885</v>
      </c>
      <c r="G24" s="18">
        <v>5561</v>
      </c>
      <c r="H24" s="16">
        <v>2580</v>
      </c>
      <c r="I24" s="32">
        <f>IF(G24="","",SUM(G24:H24))</f>
        <v>8141</v>
      </c>
      <c r="J24" s="39">
        <f>IF(G24="","",G24/I24)</f>
        <v>0.6830856160176882</v>
      </c>
    </row>
    <row r="25" spans="1:10" ht="23.25" customHeight="1">
      <c r="A25" s="46" t="s">
        <v>18</v>
      </c>
      <c r="B25" s="7" t="s">
        <v>7</v>
      </c>
      <c r="C25" s="13">
        <f>IF(C24="","",C24/'H20'!C24*100)</f>
        <v>93.08946142867873</v>
      </c>
      <c r="D25" s="13">
        <f>IF(D24="","",D24/'H20'!D24*100)</f>
        <v>98.93647599885026</v>
      </c>
      <c r="E25" s="13">
        <f>IF(E24="","",E24/'H20'!E24*100)</f>
        <v>94.30085755121486</v>
      </c>
      <c r="F25" s="30" t="s">
        <v>8</v>
      </c>
      <c r="G25" s="24">
        <f>IF(G24="","",G24/'H20'!G24*100)</f>
        <v>95.76373342517651</v>
      </c>
      <c r="H25" s="23">
        <f>IF(H24="","",H24/'H20'!H24*100)</f>
        <v>100.66328521264143</v>
      </c>
      <c r="I25" s="5">
        <f>IF(I24="","",I24/'H20'!I24*100)</f>
        <v>97.26403823178018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18586</v>
      </c>
      <c r="D26" s="16">
        <v>5217</v>
      </c>
      <c r="E26" s="16">
        <f>IF(C26="","",SUM(C26:D26))</f>
        <v>23803</v>
      </c>
      <c r="F26" s="31">
        <f>IF(C26="","",C26/E26)</f>
        <v>0.7808259463092887</v>
      </c>
      <c r="G26" s="18">
        <v>7753</v>
      </c>
      <c r="H26" s="16">
        <v>3492</v>
      </c>
      <c r="I26" s="32">
        <f>IF(G26="","",SUM(G26:H26))</f>
        <v>11245</v>
      </c>
      <c r="J26" s="39">
        <f>IF(G26="","",G26/I26)</f>
        <v>0.6894619831036016</v>
      </c>
    </row>
    <row r="27" spans="1:10" ht="23.25" customHeight="1">
      <c r="A27" s="46" t="s">
        <v>18</v>
      </c>
      <c r="B27" s="7" t="s">
        <v>7</v>
      </c>
      <c r="C27" s="13">
        <f>IF(C26="","",C26/'H20'!C26*100)</f>
        <v>96.2955287290814</v>
      </c>
      <c r="D27" s="13">
        <f>IF(D26="","",D26/'H20'!D26*100)</f>
        <v>95.25287566185868</v>
      </c>
      <c r="E27" s="13">
        <f>IF(E26="","",E26/'H20'!E26*100)</f>
        <v>96.06505771248688</v>
      </c>
      <c r="F27" s="30" t="s">
        <v>8</v>
      </c>
      <c r="G27" s="24">
        <f>IF(G26="","",G26/'H20'!G26*100)</f>
        <v>97.75564241583659</v>
      </c>
      <c r="H27" s="23">
        <f>IF(H26="","",H26/'H20'!H26*100)</f>
        <v>102.64550264550265</v>
      </c>
      <c r="I27" s="5">
        <f>IF(I26="","",I26/'H20'!I26*100)</f>
        <v>99.22350657372276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22212</v>
      </c>
      <c r="D28" s="16">
        <v>6861</v>
      </c>
      <c r="E28" s="16">
        <f>IF(C28="","",SUM(C28:D28))</f>
        <v>29073</v>
      </c>
      <c r="F28" s="31">
        <f>IF(C28="","",C28/E28)</f>
        <v>0.7640078423279332</v>
      </c>
      <c r="G28" s="18">
        <v>10668</v>
      </c>
      <c r="H28" s="16">
        <v>4924</v>
      </c>
      <c r="I28" s="32">
        <f>IF(G28="","",SUM(G28:H28))</f>
        <v>15592</v>
      </c>
      <c r="J28" s="39">
        <f>IF(G28="","",G28/I28)</f>
        <v>0.6841970241149308</v>
      </c>
    </row>
    <row r="29" spans="1:10" ht="23.25" customHeight="1" thickBot="1">
      <c r="A29" s="46" t="s">
        <v>18</v>
      </c>
      <c r="B29" s="8" t="s">
        <v>7</v>
      </c>
      <c r="C29" s="12">
        <f>IF(C28="","",C28/'H20'!C28*100)</f>
        <v>75.6410693001873</v>
      </c>
      <c r="D29" s="12">
        <f>IF(D28="","",D28/'H20'!D28*100)</f>
        <v>87.88266939925707</v>
      </c>
      <c r="E29" s="12">
        <f>IF(E28="","",E28/'H20'!E28*100)</f>
        <v>78.21209512536318</v>
      </c>
      <c r="F29" s="34" t="s">
        <v>10</v>
      </c>
      <c r="G29" s="12">
        <f>IF(G28="","",G28/'H20'!G28*100)</f>
        <v>90.70657257035967</v>
      </c>
      <c r="H29" s="12">
        <f>IF(H28="","",H28/'H20'!H28*100)</f>
        <v>108.31500219973603</v>
      </c>
      <c r="I29" s="4">
        <f>IF(I28="","",I28/'H20'!I28*100)</f>
        <v>95.61537989820323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187512</v>
      </c>
      <c r="D30" s="17">
        <f>SUMPRODUCT(D$6:D$29,($B$6:$B$29="台数")*1)</f>
        <v>55749</v>
      </c>
      <c r="E30" s="17">
        <f>SUMPRODUCT(E$6:E$29,($B$6:$B$29="台数")*1)</f>
        <v>243261</v>
      </c>
      <c r="F30" s="35">
        <f>C30/E30</f>
        <v>0.7708263963397338</v>
      </c>
      <c r="G30" s="17">
        <f>SUMPRODUCT(G$6:G$29,($B$6:$B$29="台数")*1)</f>
        <v>82006</v>
      </c>
      <c r="H30" s="17">
        <f>SUMPRODUCT(H$6:H$29,($B$6:$B$29="台数")*1)</f>
        <v>36855</v>
      </c>
      <c r="I30" s="17">
        <f>SUMPRODUCT(I$6:I$29,($B$6:$B$29="台数")*1)</f>
        <v>118861</v>
      </c>
      <c r="J30" s="41">
        <f>G30/I30</f>
        <v>0.6899319373049192</v>
      </c>
    </row>
    <row r="31" spans="1:10" ht="23.25" customHeight="1" thickBot="1">
      <c r="A31" s="48" t="s">
        <v>4</v>
      </c>
      <c r="B31" s="10" t="s">
        <v>7</v>
      </c>
      <c r="C31" s="11">
        <f>C30/SUMPRODUCT(('H20'!C$6:C$29),('H20'!$B$6:$B$29="台数")*1,(C$6:C$29&gt;0)*1)*100</f>
        <v>94.33711663849311</v>
      </c>
      <c r="D31" s="11">
        <f>D30/SUMPRODUCT(('H20'!D$6:D$29),('H20'!$B$6:$B$29="台数")*1,(D$6:D$29&gt;0)*1)*100</f>
        <v>98.30194667795176</v>
      </c>
      <c r="E31" s="11">
        <f>E30/SUMPRODUCT(('H20'!E$6:E$29),('H20'!$B$6:$B$29="台数")*1,(C$6:C$29&gt;0)*1)*100</f>
        <v>95.21723813997181</v>
      </c>
      <c r="F31" s="36" t="s">
        <v>8</v>
      </c>
      <c r="G31" s="11">
        <f>G30/SUMPRODUCT(('H20'!G$6:G$29),('H20'!$B$6:$B$29="台数")*1,(G$6:G$29&gt;0)*1)*100</f>
        <v>101.13584510082012</v>
      </c>
      <c r="H31" s="11">
        <f>H30/SUMPRODUCT(('H20'!H$6:H$29),('H20'!$B$6:$B$29="台数")*1,(H$6:H$29&gt;0)*1)*100</f>
        <v>104.62739531582683</v>
      </c>
      <c r="I31" s="11">
        <f>I30/SUMPRODUCT(('H20'!I$6:I$29),('H20'!$B$6:$B$29="台数")*1,(G$6:G$29&gt;0)*1)*100</f>
        <v>102.19327658842747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H23" sqref="H23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21720</v>
      </c>
      <c r="D6" s="27">
        <v>5415</v>
      </c>
      <c r="E6" s="27">
        <f>IF(C6="","",SUM(C6:D6))</f>
        <v>27135</v>
      </c>
      <c r="F6" s="28">
        <f>IF(C6="","",C6/E6)</f>
        <v>0.8004422332780542</v>
      </c>
      <c r="G6" s="29">
        <v>8993</v>
      </c>
      <c r="H6" s="27">
        <v>3420</v>
      </c>
      <c r="I6" s="27">
        <f>IF(G6="","",SUM(G6:H6))</f>
        <v>12413</v>
      </c>
      <c r="J6" s="37">
        <f>IF(G6="","",G6/I6)</f>
        <v>0.7244823974865061</v>
      </c>
    </row>
    <row r="7" spans="1:10" ht="23.25" customHeight="1">
      <c r="A7" s="46" t="s">
        <v>18</v>
      </c>
      <c r="B7" s="3" t="s">
        <v>7</v>
      </c>
      <c r="C7" s="12">
        <f>IF(C6="","",C6/'H21'!C6*100)</f>
        <v>150.46761343955663</v>
      </c>
      <c r="D7" s="12">
        <f>IF(D6="","",D6/'H21'!D6*100)</f>
        <v>115.65570269115764</v>
      </c>
      <c r="E7" s="12">
        <f>IF(E6="","",E6/'H21'!E6*100)</f>
        <v>141.94172725846107</v>
      </c>
      <c r="F7" s="30" t="s">
        <v>8</v>
      </c>
      <c r="G7" s="22">
        <f>IF(G6="","",G6/'H21'!G6*100)</f>
        <v>132.93422025129343</v>
      </c>
      <c r="H7" s="23">
        <f>IF(H6="","",H6/'H21'!H6*100)</f>
        <v>112.83404816892116</v>
      </c>
      <c r="I7" s="5">
        <f>IF(I6="","",I6/'H21'!I6*100)</f>
        <v>126.71498570845243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14886</v>
      </c>
      <c r="D8" s="16">
        <v>4372</v>
      </c>
      <c r="E8" s="16">
        <f>IF(C8="","",SUM(C8:D8))</f>
        <v>19258</v>
      </c>
      <c r="F8" s="31">
        <f>IF(C8="","",C8/E8)</f>
        <v>0.7729774639111019</v>
      </c>
      <c r="G8" s="18">
        <v>6507</v>
      </c>
      <c r="H8" s="16">
        <v>2973</v>
      </c>
      <c r="I8" s="32">
        <f>IF(G8="","",SUM(G8:H8))</f>
        <v>9480</v>
      </c>
      <c r="J8" s="39">
        <f>IF(G8="","",G8/I8)</f>
        <v>0.6863924050632911</v>
      </c>
    </row>
    <row r="9" spans="1:10" ht="23.25" customHeight="1">
      <c r="A9" s="46" t="s">
        <v>18</v>
      </c>
      <c r="B9" s="7" t="s">
        <v>7</v>
      </c>
      <c r="C9" s="13">
        <f>IF(C8="","",C8/'H21'!C8*100)</f>
        <v>100.56749087961086</v>
      </c>
      <c r="D9" s="13">
        <f>IF(D8="","",D8/'H21'!D8*100)</f>
        <v>99.43143052080964</v>
      </c>
      <c r="E9" s="13">
        <f>IF(E8="","",E8/'H21'!E8*100)</f>
        <v>100.3073076722746</v>
      </c>
      <c r="F9" s="30" t="s">
        <v>8</v>
      </c>
      <c r="G9" s="24">
        <f>IF(G8="","",G8/'H21'!G8*100)</f>
        <v>102.66645629536131</v>
      </c>
      <c r="H9" s="23">
        <f>IF(H8="","",H8/'H21'!H8*100)</f>
        <v>107.83460282916212</v>
      </c>
      <c r="I9" s="5">
        <f>IF(I8="","",I8/'H21'!I8*100)</f>
        <v>104.23309510720176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16555</v>
      </c>
      <c r="D10" s="16">
        <v>4875</v>
      </c>
      <c r="E10" s="16">
        <f>IF(C10="","",SUM(C10:D10))</f>
        <v>21430</v>
      </c>
      <c r="F10" s="31">
        <f>IF(C10="","",C10/E10)</f>
        <v>0.772515165655623</v>
      </c>
      <c r="G10" s="18">
        <v>7293</v>
      </c>
      <c r="H10" s="16">
        <v>3271</v>
      </c>
      <c r="I10" s="32">
        <f>IF(G10="","",SUM(G10:H10))</f>
        <v>10564</v>
      </c>
      <c r="J10" s="39">
        <f>IF(G10="","",G10/I10)</f>
        <v>0.6903634986747444</v>
      </c>
    </row>
    <row r="11" spans="1:10" ht="23.25" customHeight="1">
      <c r="A11" s="46" t="s">
        <v>18</v>
      </c>
      <c r="B11" s="7" t="s">
        <v>7</v>
      </c>
      <c r="C11" s="13">
        <f>IF(C10="","",C10/'H21'!C10*100)</f>
        <v>100.26648900732845</v>
      </c>
      <c r="D11" s="13">
        <f>IF(D10="","",D10/'H21'!D10*100)</f>
        <v>100.70233422846519</v>
      </c>
      <c r="E11" s="13">
        <f>IF(E10="","",E10/'H21'!E10*100)</f>
        <v>100.36530535781192</v>
      </c>
      <c r="F11" s="30" t="s">
        <v>8</v>
      </c>
      <c r="G11" s="24">
        <f>IF(G10="","",G10/'H21'!G10*100)</f>
        <v>105.14705882352942</v>
      </c>
      <c r="H11" s="23">
        <f>IF(H10="","",H10/'H21'!H10*100)</f>
        <v>106.75587467362924</v>
      </c>
      <c r="I11" s="5">
        <f>IF(I10="","",I10/'H21'!I10*100)</f>
        <v>105.64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15606</v>
      </c>
      <c r="D12" s="16">
        <v>4918</v>
      </c>
      <c r="E12" s="16">
        <f>IF(C12="","",SUM(C12:D12))</f>
        <v>20524</v>
      </c>
      <c r="F12" s="31">
        <f>IF(C12="","",C12/E12)</f>
        <v>0.7603780939388034</v>
      </c>
      <c r="G12" s="18">
        <v>6720</v>
      </c>
      <c r="H12" s="16">
        <v>3227</v>
      </c>
      <c r="I12" s="32">
        <f>IF(G12="","",SUM(G12:H12))</f>
        <v>9947</v>
      </c>
      <c r="J12" s="39">
        <f>IF(G12="","",G12/I12)</f>
        <v>0.6755805770584096</v>
      </c>
    </row>
    <row r="13" spans="1:10" ht="23.25" customHeight="1">
      <c r="A13" s="46" t="s">
        <v>18</v>
      </c>
      <c r="B13" s="7" t="s">
        <v>7</v>
      </c>
      <c r="C13" s="13">
        <f>IF(C12="","",C12/'H21'!C12*100)</f>
        <v>92.84864350309377</v>
      </c>
      <c r="D13" s="13">
        <f>IF(D12="","",D12/'H21'!D12*100)</f>
        <v>97.17447144833037</v>
      </c>
      <c r="E13" s="13">
        <f>IF(E12="","",E12/'H21'!E12*100)</f>
        <v>93.84974164342219</v>
      </c>
      <c r="F13" s="30" t="s">
        <v>8</v>
      </c>
      <c r="G13" s="24">
        <f>IF(G12="","",G12/'H21'!G12*100)</f>
        <v>94.71458773784354</v>
      </c>
      <c r="H13" s="23">
        <f>IF(H12="","",H12/'H21'!H12*100)</f>
        <v>102.96745373324825</v>
      </c>
      <c r="I13" s="5">
        <f>IF(I12="","",I12/'H21'!I12*100)</f>
        <v>97.24313227099424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12783</v>
      </c>
      <c r="D14" s="16">
        <v>3738</v>
      </c>
      <c r="E14" s="16">
        <f>IF(C14="","",SUM(C14:D14))</f>
        <v>16521</v>
      </c>
      <c r="F14" s="31">
        <f>IF(C14="","",C14/E14)</f>
        <v>0.7737425095333212</v>
      </c>
      <c r="G14" s="18">
        <v>5431</v>
      </c>
      <c r="H14" s="16">
        <v>2549</v>
      </c>
      <c r="I14" s="32">
        <f>IF(G14="","",SUM(G14:H14))</f>
        <v>7980</v>
      </c>
      <c r="J14" s="39">
        <f>IF(G14="","",G14/I14)</f>
        <v>0.680576441102757</v>
      </c>
    </row>
    <row r="15" spans="1:10" ht="23.25" customHeight="1">
      <c r="A15" s="46" t="s">
        <v>18</v>
      </c>
      <c r="B15" s="7" t="s">
        <v>7</v>
      </c>
      <c r="C15" s="13">
        <f>IF(C14="","",C14/'H21'!C14*100)</f>
        <v>103.37214944201844</v>
      </c>
      <c r="D15" s="13">
        <f>IF(D14="","",D14/'H21'!D14*100)</f>
        <v>101.41074335322844</v>
      </c>
      <c r="E15" s="13">
        <f>IF(E14="","",E14/'H21'!E14*100)</f>
        <v>102.92175429852979</v>
      </c>
      <c r="F15" s="30" t="s">
        <v>8</v>
      </c>
      <c r="G15" s="24">
        <f>IF(G14="","",G14/'H21'!G14*100)</f>
        <v>104.24184261036469</v>
      </c>
      <c r="H15" s="23">
        <f>IF(H14="","",H14/'H21'!H14*100)</f>
        <v>110.68171949630916</v>
      </c>
      <c r="I15" s="5">
        <f>IF(I14="","",I14/'H21'!I14*100)</f>
        <v>106.21589245308132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16661</v>
      </c>
      <c r="D16" s="16">
        <v>4780</v>
      </c>
      <c r="E16" s="16">
        <f>IF(C16="","",SUM(C16:D16))</f>
        <v>21441</v>
      </c>
      <c r="F16" s="31">
        <f>IF(C16="","",C16/E16)</f>
        <v>0.7770626370038711</v>
      </c>
      <c r="G16" s="18">
        <v>6846</v>
      </c>
      <c r="H16" s="16">
        <v>3180</v>
      </c>
      <c r="I16" s="32">
        <f>IF(G16="","",SUM(G16:H16))</f>
        <v>10026</v>
      </c>
      <c r="J16" s="39">
        <f>IF(G16="","",G16/I16)</f>
        <v>0.6828246558946739</v>
      </c>
    </row>
    <row r="17" spans="1:10" ht="23.25" customHeight="1">
      <c r="A17" s="46" t="s">
        <v>18</v>
      </c>
      <c r="B17" s="7" t="s">
        <v>7</v>
      </c>
      <c r="C17" s="13">
        <f>IF(C16="","",C16/'H21'!C16*100)</f>
        <v>97.58111748857912</v>
      </c>
      <c r="D17" s="13">
        <f>IF(D16="","",D16/'H21'!D16*100)</f>
        <v>100.95036958817319</v>
      </c>
      <c r="E17" s="13">
        <f>IF(E16="","",E16/'H21'!E16*100)</f>
        <v>98.31262322894217</v>
      </c>
      <c r="F17" s="30" t="s">
        <v>8</v>
      </c>
      <c r="G17" s="24">
        <f>IF(G16="","",G16/'H21'!G16*100)</f>
        <v>103.50771091623827</v>
      </c>
      <c r="H17" s="23">
        <f>IF(H16="","",H16/'H21'!H16*100)</f>
        <v>110.34004163775155</v>
      </c>
      <c r="I17" s="5">
        <f>IF(I16="","",I16/'H21'!I16*100)</f>
        <v>105.58129738837405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15030</v>
      </c>
      <c r="D18" s="16">
        <v>4578</v>
      </c>
      <c r="E18" s="16">
        <f>IF(C18="","",SUM(C18:D18))</f>
        <v>19608</v>
      </c>
      <c r="F18" s="31">
        <f>IF(C18="","",C18/E18)</f>
        <v>0.7665238678090576</v>
      </c>
      <c r="G18" s="18">
        <v>6360</v>
      </c>
      <c r="H18" s="16">
        <v>3047</v>
      </c>
      <c r="I18" s="32">
        <f>IF(G18="","",SUM(G18:H18))</f>
        <v>9407</v>
      </c>
      <c r="J18" s="39">
        <f>IF(G18="","",G18/I18)</f>
        <v>0.6760922717125545</v>
      </c>
    </row>
    <row r="19" spans="1:10" ht="23.25" customHeight="1">
      <c r="A19" s="46" t="s">
        <v>18</v>
      </c>
      <c r="B19" s="7" t="s">
        <v>7</v>
      </c>
      <c r="C19" s="13">
        <f>IF(C18="","",C18/'H21'!C18*100)</f>
        <v>92.62340543538546</v>
      </c>
      <c r="D19" s="13">
        <f>IF(D18="","",D18/'H21'!D18*100)</f>
        <v>92.72837755722098</v>
      </c>
      <c r="E19" s="13">
        <f>IF(E18="","",E18/'H21'!E18*100)</f>
        <v>92.64789264789265</v>
      </c>
      <c r="F19" s="30" t="s">
        <v>8</v>
      </c>
      <c r="G19" s="24">
        <f>IF(G18="","",G18/'H21'!G18*100)</f>
        <v>90.89609832785479</v>
      </c>
      <c r="H19" s="23">
        <f>IF(H18="","",H18/'H21'!H18*100)</f>
        <v>100.0656814449918</v>
      </c>
      <c r="I19" s="5">
        <f>IF(I18="","",I18/'H21'!I18*100)</f>
        <v>93.67655845449113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14385</v>
      </c>
      <c r="D20" s="33">
        <v>4323</v>
      </c>
      <c r="E20" s="33">
        <f>IF(C20="","",SUM(C20:D20))</f>
        <v>18708</v>
      </c>
      <c r="F20" s="31">
        <f>IF(C20="","",C20/E20)</f>
        <v>0.7689223861449648</v>
      </c>
      <c r="G20" s="18">
        <v>6618</v>
      </c>
      <c r="H20" s="16">
        <v>3118</v>
      </c>
      <c r="I20" s="32">
        <f>IF(G20="","",SUM(G20:H21))</f>
        <v>9945.338180615148</v>
      </c>
      <c r="J20" s="39">
        <f>IF(G20="","",G20/I20)</f>
        <v>0.6654374019074992</v>
      </c>
    </row>
    <row r="21" spans="1:10" ht="23.25" customHeight="1">
      <c r="A21" s="46" t="s">
        <v>18</v>
      </c>
      <c r="B21" s="7" t="s">
        <v>7</v>
      </c>
      <c r="C21" s="13">
        <f>IF(C20="","",C20/'H21'!C20*100)</f>
        <v>102.4864633798803</v>
      </c>
      <c r="D21" s="13">
        <f>IF(D20="","",D20/'H21'!D20*100)</f>
        <v>102.63532763532763</v>
      </c>
      <c r="E21" s="13">
        <f>IF(E20="","",E20/'H21'!E20*100)</f>
        <v>102.52082419991231</v>
      </c>
      <c r="F21" s="30" t="s">
        <v>8</v>
      </c>
      <c r="G21" s="24">
        <f>IF(G20="","",G20/'H21'!G20*100)</f>
        <v>103.53566958698373</v>
      </c>
      <c r="H21" s="23">
        <f>IF(H20="","",H20/'H21'!H20*100)</f>
        <v>105.80251102816422</v>
      </c>
      <c r="I21" s="5">
        <f>IF(I20="","",I20/'H21'!I20*100)</f>
        <v>106.49253860815023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11934</v>
      </c>
      <c r="D22" s="16">
        <v>3605</v>
      </c>
      <c r="E22" s="16">
        <f>IF(C22="","",SUM(C22:D22))</f>
        <v>15539</v>
      </c>
      <c r="F22" s="31">
        <f>IF(C22="","",C22/E22)</f>
        <v>0.7680030890018663</v>
      </c>
      <c r="G22" s="18">
        <v>5839</v>
      </c>
      <c r="H22" s="16">
        <v>2805</v>
      </c>
      <c r="I22" s="32">
        <f>IF(G22="","",SUM(G22:H22))</f>
        <v>8644</v>
      </c>
      <c r="J22" s="39">
        <f>IF(G22="","",G22/I22)</f>
        <v>0.6754974548819991</v>
      </c>
    </row>
    <row r="23" spans="1:10" ht="23.25" customHeight="1">
      <c r="A23" s="46" t="s">
        <v>18</v>
      </c>
      <c r="B23" s="7" t="s">
        <v>7</v>
      </c>
      <c r="C23" s="13">
        <f>IF(C22="","",C22/'H21'!C22*100)</f>
        <v>98.93881611673024</v>
      </c>
      <c r="D23" s="13">
        <f>IF(D22="","",D22/'H21'!D22*100)</f>
        <v>98.0152256661229</v>
      </c>
      <c r="E23" s="13">
        <f>IF(E22="","",E22/'H21'!E22*100)</f>
        <v>98.72299872935197</v>
      </c>
      <c r="F23" s="30" t="s">
        <v>8</v>
      </c>
      <c r="G23" s="24">
        <f>IF(G22="","",G22/'H21'!G22*100)</f>
        <v>102.85361986964946</v>
      </c>
      <c r="H23" s="23">
        <f>IF(H22="","",H22/'H21'!H22*100)</f>
        <v>104.04302670623144</v>
      </c>
      <c r="I23" s="5">
        <f>IF(I22="","",I22/'H21'!I22*100)</f>
        <v>103.23659381344798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12258</v>
      </c>
      <c r="D24" s="16">
        <v>3261</v>
      </c>
      <c r="E24" s="16">
        <f>IF(C24="","",SUM(C24:D24))</f>
        <v>15519</v>
      </c>
      <c r="F24" s="31">
        <f>IF(C24="","",C24/E24)</f>
        <v>0.7898704813454475</v>
      </c>
      <c r="G24" s="18">
        <v>5547</v>
      </c>
      <c r="H24" s="16">
        <v>2747</v>
      </c>
      <c r="I24" s="32">
        <f>IF(G24="","",SUM(G24:H24))</f>
        <v>8294</v>
      </c>
      <c r="J24" s="39">
        <f>IF(G24="","",G24/I24)</f>
        <v>0.6687967205208585</v>
      </c>
    </row>
    <row r="25" spans="1:10" ht="23.25" customHeight="1">
      <c r="A25" s="46" t="s">
        <v>18</v>
      </c>
      <c r="B25" s="7" t="s">
        <v>7</v>
      </c>
      <c r="C25" s="13">
        <f>IF(C24="","",C24/'H21'!C24*100)</f>
        <v>98.91067538126362</v>
      </c>
      <c r="D25" s="13">
        <f>IF(D24="","",D24/'H21'!D24*100)</f>
        <v>94.74142940151074</v>
      </c>
      <c r="E25" s="13">
        <f>IF(E24="","",E24/'H21'!E24*100)</f>
        <v>98.0044205873066</v>
      </c>
      <c r="F25" s="30" t="s">
        <v>8</v>
      </c>
      <c r="G25" s="24">
        <f>IF(G24="","",G24/'H21'!G24*100)</f>
        <v>99.74824671821615</v>
      </c>
      <c r="H25" s="23">
        <f>IF(H24="","",H24/'H21'!H24*100)</f>
        <v>106.47286821705426</v>
      </c>
      <c r="I25" s="5">
        <f>IF(I24="","",I24/'H21'!I24*100)</f>
        <v>101.87937599803465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19030</v>
      </c>
      <c r="D26" s="16">
        <v>5366</v>
      </c>
      <c r="E26" s="16">
        <f>IF(C26="","",SUM(C26:D26))</f>
        <v>24396</v>
      </c>
      <c r="F26" s="31">
        <f>IF(C26="","",C26/E26)</f>
        <v>0.7800459091654369</v>
      </c>
      <c r="G26" s="18">
        <v>8437</v>
      </c>
      <c r="H26" s="16">
        <v>3910</v>
      </c>
      <c r="I26" s="32">
        <f>IF(G26="","",SUM(G26:H26))</f>
        <v>12347</v>
      </c>
      <c r="J26" s="39">
        <f>IF(G26="","",G26/I26)</f>
        <v>0.6833238843443752</v>
      </c>
    </row>
    <row r="27" spans="1:10" ht="23.25" customHeight="1">
      <c r="A27" s="46" t="s">
        <v>18</v>
      </c>
      <c r="B27" s="7" t="s">
        <v>7</v>
      </c>
      <c r="C27" s="13">
        <f>IF(C26="","",C26/'H21'!C26*100)</f>
        <v>102.38889486710427</v>
      </c>
      <c r="D27" s="13">
        <f>IF(D26="","",D26/'H21'!D26*100)</f>
        <v>102.85604753689861</v>
      </c>
      <c r="E27" s="13">
        <f>IF(E26="","",E26/'H21'!E26*100)</f>
        <v>102.49128261143554</v>
      </c>
      <c r="F27" s="30" t="s">
        <v>8</v>
      </c>
      <c r="G27" s="24">
        <f>IF(G26="","",G26/'H21'!G26*100)</f>
        <v>108.82239133238747</v>
      </c>
      <c r="H27" s="23">
        <f>IF(H26="","",H26/'H21'!H26*100)</f>
        <v>111.97021764032074</v>
      </c>
      <c r="I27" s="5">
        <f>IF(I26="","",I26/'H21'!I26*100)</f>
        <v>109.79991107158737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28766</v>
      </c>
      <c r="D28" s="16">
        <v>7898</v>
      </c>
      <c r="E28" s="16">
        <f>IF(C28="","",SUM(C28:D28))</f>
        <v>36664</v>
      </c>
      <c r="F28" s="31">
        <f>IF(C28="","",C28/E28)</f>
        <v>0.7845843334060659</v>
      </c>
      <c r="G28" s="18">
        <v>12579</v>
      </c>
      <c r="H28" s="16">
        <v>5579</v>
      </c>
      <c r="I28" s="32">
        <f>IF(G28="","",SUM(G28:H28))</f>
        <v>18158</v>
      </c>
      <c r="J28" s="39">
        <f>IF(G28="","",G28/I28)</f>
        <v>0.6927525057825752</v>
      </c>
    </row>
    <row r="29" spans="1:10" ht="23.25" customHeight="1" thickBot="1">
      <c r="A29" s="46" t="s">
        <v>18</v>
      </c>
      <c r="B29" s="8" t="s">
        <v>7</v>
      </c>
      <c r="C29" s="12">
        <f>IF(C28="","",C28/'H21'!C28*100)</f>
        <v>129.50657302359085</v>
      </c>
      <c r="D29" s="12">
        <f>IF(D28="","",D28/'H21'!D28*100)</f>
        <v>115.11441480833697</v>
      </c>
      <c r="E29" s="12">
        <f>IF(E28="","",E28/'H21'!E28*100)</f>
        <v>126.11013655281533</v>
      </c>
      <c r="F29" s="34" t="s">
        <v>10</v>
      </c>
      <c r="G29" s="12">
        <f>IF(G28="","",G28/'H21'!G28*100)</f>
        <v>117.91338582677164</v>
      </c>
      <c r="H29" s="12">
        <f>IF(H28="","",H28/'H21'!H28*100)</f>
        <v>113.30219333874898</v>
      </c>
      <c r="I29" s="4">
        <f>IF(I28="","",I28/'H21'!I28*100)</f>
        <v>116.45715751667522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199614</v>
      </c>
      <c r="D30" s="17">
        <f>SUMPRODUCT(D$6:D$29,($B$6:$B$29="台数")*1)</f>
        <v>57129</v>
      </c>
      <c r="E30" s="17">
        <f>SUMPRODUCT(E$6:E$29,($B$6:$B$29="台数")*1)</f>
        <v>256743</v>
      </c>
      <c r="F30" s="35">
        <f>C30/E30</f>
        <v>0.7774856568630888</v>
      </c>
      <c r="G30" s="17">
        <f>SUMPRODUCT(G$6:G$29,($B$6:$B$29="台数")*1)</f>
        <v>87170</v>
      </c>
      <c r="H30" s="17">
        <f>SUMPRODUCT(H$6:H$29,($B$6:$B$29="台数")*1)</f>
        <v>39826</v>
      </c>
      <c r="I30" s="17">
        <f>SUMPRODUCT(I$6:I$29,($B$6:$B$29="台数")*1)</f>
        <v>127205.33818061514</v>
      </c>
      <c r="J30" s="41">
        <f>G30/I30</f>
        <v>0.6852699835303284</v>
      </c>
    </row>
    <row r="31" spans="1:10" ht="23.25" customHeight="1" thickBot="1">
      <c r="A31" s="48" t="s">
        <v>4</v>
      </c>
      <c r="B31" s="10" t="s">
        <v>7</v>
      </c>
      <c r="C31" s="11">
        <f>C30/SUMPRODUCT(('H21'!C$6:C$29),('H21'!$B$6:$B$29="台数")*1,(C$6:C$29&gt;0)*1)*100</f>
        <v>106.45398694483552</v>
      </c>
      <c r="D31" s="11">
        <f>D30/SUMPRODUCT(('H21'!D$6:D$29),('H21'!$B$6:$B$29="台数")*1,(D$6:D$29&gt;0)*1)*100</f>
        <v>102.47538072431792</v>
      </c>
      <c r="E31" s="11">
        <f>E30/SUMPRODUCT(('H21'!E$6:E$29),('H21'!$B$6:$B$29="台数")*1,(C$6:C$29&gt;0)*1)*100</f>
        <v>105.54219541973436</v>
      </c>
      <c r="F31" s="36" t="s">
        <v>8</v>
      </c>
      <c r="G31" s="11">
        <f>G30/SUMPRODUCT(('H21'!G$6:G$29),('H21'!$B$6:$B$29="台数")*1,(G$6:G$29&gt;0)*1)*100</f>
        <v>106.2971002121796</v>
      </c>
      <c r="H31" s="11">
        <f>H30/SUMPRODUCT(('H21'!H$6:H$29),('H21'!$B$6:$B$29="台数")*1,(H$6:H$29&gt;0)*1)*100</f>
        <v>108.06132139465473</v>
      </c>
      <c r="I31" s="11">
        <f>I30/SUMPRODUCT(('H21'!I$6:I$29),('H21'!$B$6:$B$29="台数")*1,(G$6:G$29&gt;0)*1)*100</f>
        <v>107.02024901407118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3">
      <selection activeCell="H27" sqref="H27"/>
    </sheetView>
  </sheetViews>
  <sheetFormatPr defaultColWidth="9.00390625" defaultRowHeight="13.5"/>
  <cols>
    <col min="1" max="1" width="2.875" style="0" customWidth="1"/>
    <col min="3" max="10" width="9.375" style="0" customWidth="1"/>
  </cols>
  <sheetData>
    <row r="1" spans="1:10" ht="18.7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6:10" ht="14.25" thickBot="1">
      <c r="F3" s="1"/>
      <c r="J3" s="1"/>
    </row>
    <row r="4" spans="1:10" ht="18" customHeight="1">
      <c r="A4" s="54"/>
      <c r="B4" s="55"/>
      <c r="C4" s="49" t="s">
        <v>1</v>
      </c>
      <c r="D4" s="49"/>
      <c r="E4" s="49"/>
      <c r="F4" s="50"/>
      <c r="G4" s="51" t="s">
        <v>5</v>
      </c>
      <c r="H4" s="49"/>
      <c r="I4" s="49"/>
      <c r="J4" s="52"/>
    </row>
    <row r="5" spans="1:10" ht="27">
      <c r="A5" s="56"/>
      <c r="B5" s="57"/>
      <c r="C5" s="20" t="s">
        <v>2</v>
      </c>
      <c r="D5" s="20" t="s">
        <v>3</v>
      </c>
      <c r="E5" s="20" t="s">
        <v>4</v>
      </c>
      <c r="F5" s="26" t="s">
        <v>12</v>
      </c>
      <c r="G5" s="21" t="s">
        <v>2</v>
      </c>
      <c r="H5" s="20" t="s">
        <v>3</v>
      </c>
      <c r="I5" s="20" t="s">
        <v>4</v>
      </c>
      <c r="J5" s="25" t="s">
        <v>12</v>
      </c>
    </row>
    <row r="6" spans="1:10" ht="23.25" customHeight="1">
      <c r="A6" s="45">
        <v>4</v>
      </c>
      <c r="B6" s="19" t="s">
        <v>6</v>
      </c>
      <c r="C6" s="27">
        <v>14509</v>
      </c>
      <c r="D6" s="27">
        <v>4723</v>
      </c>
      <c r="E6" s="27">
        <f>IF(C6="","",SUM(C6:D6))</f>
        <v>19232</v>
      </c>
      <c r="F6" s="28">
        <f>IF(C6="","",C6/E6)</f>
        <v>0.7544197171381032</v>
      </c>
      <c r="G6" s="29">
        <v>6828</v>
      </c>
      <c r="H6" s="27">
        <v>3322</v>
      </c>
      <c r="I6" s="27">
        <f>IF(G6="","",SUM(G6:H6))</f>
        <v>10150</v>
      </c>
      <c r="J6" s="37">
        <f>IF(G6="","",G6/I6)</f>
        <v>0.6727093596059114</v>
      </c>
    </row>
    <row r="7" spans="1:10" ht="23.25" customHeight="1">
      <c r="A7" s="46" t="s">
        <v>18</v>
      </c>
      <c r="B7" s="3" t="s">
        <v>7</v>
      </c>
      <c r="C7" s="12">
        <f>IF(C6="","",C6/'H22'!C6*100)</f>
        <v>66.80018416206262</v>
      </c>
      <c r="D7" s="12">
        <f>IF(D6="","",D6/'H22'!D6*100)</f>
        <v>87.22068328716529</v>
      </c>
      <c r="E7" s="12">
        <f>IF(E6="","",E6/'H22'!E6*100)</f>
        <v>70.87525336281556</v>
      </c>
      <c r="F7" s="30" t="s">
        <v>8</v>
      </c>
      <c r="G7" s="22">
        <f>IF(G6="","",G6/'H22'!G6*100)</f>
        <v>75.92572000444791</v>
      </c>
      <c r="H7" s="23">
        <f>IF(H6="","",H6/'H22'!H6*100)</f>
        <v>97.13450292397661</v>
      </c>
      <c r="I7" s="5">
        <f>IF(I6="","",I6/'H22'!I6*100)</f>
        <v>81.7691130266656</v>
      </c>
      <c r="J7" s="38" t="s">
        <v>8</v>
      </c>
    </row>
    <row r="8" spans="1:10" ht="23.25" customHeight="1">
      <c r="A8" s="45">
        <v>5</v>
      </c>
      <c r="B8" s="6" t="s">
        <v>6</v>
      </c>
      <c r="C8" s="16">
        <v>15498</v>
      </c>
      <c r="D8" s="16">
        <v>4504</v>
      </c>
      <c r="E8" s="16">
        <f>IF(C8="","",SUM(C8:D8))</f>
        <v>20002</v>
      </c>
      <c r="F8" s="31">
        <f>IF(C8="","",C8/E8)</f>
        <v>0.7748225177482252</v>
      </c>
      <c r="G8" s="18">
        <v>6843</v>
      </c>
      <c r="H8" s="16">
        <v>3197</v>
      </c>
      <c r="I8" s="32">
        <f>IF(G8="","",SUM(G8:H8))</f>
        <v>10040</v>
      </c>
      <c r="J8" s="39">
        <f>IF(G8="","",G8/I8)</f>
        <v>0.6815737051792828</v>
      </c>
    </row>
    <row r="9" spans="1:10" ht="23.25" customHeight="1">
      <c r="A9" s="46" t="s">
        <v>18</v>
      </c>
      <c r="B9" s="7" t="s">
        <v>7</v>
      </c>
      <c r="C9" s="13">
        <f>IF(C8="","",C8/'H22'!C8*100)</f>
        <v>104.11124546553809</v>
      </c>
      <c r="D9" s="13">
        <f>IF(D8="","",D8/'H22'!D8*100)</f>
        <v>103.0192131747484</v>
      </c>
      <c r="E9" s="13">
        <f>IF(E8="","",E8/'H22'!E8*100)</f>
        <v>103.86332952539203</v>
      </c>
      <c r="F9" s="30" t="s">
        <v>8</v>
      </c>
      <c r="G9" s="24">
        <f>IF(G8="","",G8/'H22'!G8*100)</f>
        <v>105.16366989396036</v>
      </c>
      <c r="H9" s="23">
        <f>IF(H8="","",H8/'H22'!H8*100)</f>
        <v>107.53447695930036</v>
      </c>
      <c r="I9" s="5">
        <f>IF(I8="","",I8/'H22'!I8*100)</f>
        <v>105.90717299578058</v>
      </c>
      <c r="J9" s="38" t="s">
        <v>8</v>
      </c>
    </row>
    <row r="10" spans="1:10" ht="23.25" customHeight="1">
      <c r="A10" s="45">
        <v>6</v>
      </c>
      <c r="B10" s="6" t="s">
        <v>6</v>
      </c>
      <c r="C10" s="16">
        <v>16440</v>
      </c>
      <c r="D10" s="16">
        <v>5171</v>
      </c>
      <c r="E10" s="16">
        <f>IF(C10="","",SUM(C10:D10))</f>
        <v>21611</v>
      </c>
      <c r="F10" s="31">
        <f>IF(C10="","",C10/E10)</f>
        <v>0.7607237055203369</v>
      </c>
      <c r="G10" s="18">
        <v>7338</v>
      </c>
      <c r="H10" s="16">
        <v>3507</v>
      </c>
      <c r="I10" s="32">
        <f>IF(G10="","",SUM(G10:H10))</f>
        <v>10845</v>
      </c>
      <c r="J10" s="39">
        <f>IF(G10="","",G10/I10)</f>
        <v>0.6766251728907331</v>
      </c>
    </row>
    <row r="11" spans="1:10" ht="23.25" customHeight="1">
      <c r="A11" s="46" t="s">
        <v>18</v>
      </c>
      <c r="B11" s="7" t="s">
        <v>7</v>
      </c>
      <c r="C11" s="13">
        <f>IF(C10="","",C10/'H22'!C10*100)</f>
        <v>99.30534581697373</v>
      </c>
      <c r="D11" s="13">
        <f>IF(D10="","",D10/'H22'!D10*100)</f>
        <v>106.07179487179488</v>
      </c>
      <c r="E11" s="13">
        <f>IF(E10="","",E10/'H22'!E10*100)</f>
        <v>100.84461035930939</v>
      </c>
      <c r="F11" s="30" t="s">
        <v>8</v>
      </c>
      <c r="G11" s="24">
        <f>IF(G10="","",G10/'H22'!G10*100)</f>
        <v>100.61703002879474</v>
      </c>
      <c r="H11" s="23">
        <f>IF(H10="","",H10/'H22'!H10*100)</f>
        <v>107.21491898501986</v>
      </c>
      <c r="I11" s="5">
        <f>IF(I10="","",I10/'H22'!I10*100)</f>
        <v>102.65997728133283</v>
      </c>
      <c r="J11" s="38" t="s">
        <v>8</v>
      </c>
    </row>
    <row r="12" spans="1:10" ht="23.25" customHeight="1">
      <c r="A12" s="45">
        <v>7</v>
      </c>
      <c r="B12" s="6" t="s">
        <v>6</v>
      </c>
      <c r="C12" s="16">
        <v>15435</v>
      </c>
      <c r="D12" s="16">
        <v>4860</v>
      </c>
      <c r="E12" s="16">
        <f>IF(C12="","",SUM(C12:D12))</f>
        <v>20295</v>
      </c>
      <c r="F12" s="31">
        <f>IF(C12="","",C12/E12)</f>
        <v>0.7605321507760532</v>
      </c>
      <c r="G12" s="18">
        <v>6682</v>
      </c>
      <c r="H12" s="16">
        <v>3280</v>
      </c>
      <c r="I12" s="32">
        <f>IF(G12="","",SUM(G12:H12))</f>
        <v>9962</v>
      </c>
      <c r="J12" s="39">
        <f>IF(G12="","",G12/I12)</f>
        <v>0.6707488456133307</v>
      </c>
    </row>
    <row r="13" spans="1:10" ht="23.25" customHeight="1">
      <c r="A13" s="46" t="s">
        <v>18</v>
      </c>
      <c r="B13" s="7" t="s">
        <v>7</v>
      </c>
      <c r="C13" s="13">
        <f>IF(C12="","",C12/'H22'!C12*100)</f>
        <v>98.9042675893887</v>
      </c>
      <c r="D13" s="13">
        <f>IF(D12="","",D12/'H22'!D12*100)</f>
        <v>98.82065880439202</v>
      </c>
      <c r="E13" s="13">
        <f>IF(E12="","",E12/'H22'!E12*100)</f>
        <v>98.88423309296434</v>
      </c>
      <c r="F13" s="30" t="s">
        <v>8</v>
      </c>
      <c r="G13" s="24">
        <f>IF(G12="","",G12/'H22'!G12*100)</f>
        <v>99.43452380952381</v>
      </c>
      <c r="H13" s="23">
        <f>IF(H12="","",H12/'H22'!H12*100)</f>
        <v>101.6423923148435</v>
      </c>
      <c r="I13" s="5">
        <f>IF(I12="","",I12/'H22'!I12*100)</f>
        <v>100.15079923595054</v>
      </c>
      <c r="J13" s="38" t="s">
        <v>8</v>
      </c>
    </row>
    <row r="14" spans="1:10" ht="23.25" customHeight="1">
      <c r="A14" s="45">
        <v>8</v>
      </c>
      <c r="B14" s="6" t="s">
        <v>6</v>
      </c>
      <c r="C14" s="16">
        <v>13807</v>
      </c>
      <c r="D14" s="16">
        <v>4118</v>
      </c>
      <c r="E14" s="16">
        <f>IF(C14="","",SUM(C14:D14))</f>
        <v>17925</v>
      </c>
      <c r="F14" s="31">
        <f>IF(C14="","",C14/E14)</f>
        <v>0.7702649930264993</v>
      </c>
      <c r="G14" s="18">
        <v>6166</v>
      </c>
      <c r="H14" s="16">
        <v>2846</v>
      </c>
      <c r="I14" s="32">
        <f>IF(G14="","",SUM(G14:H14))</f>
        <v>9012</v>
      </c>
      <c r="J14" s="39">
        <f>IF(G14="","",G14/I14)</f>
        <v>0.6841988459831336</v>
      </c>
    </row>
    <row r="15" spans="1:10" ht="23.25" customHeight="1">
      <c r="A15" s="46" t="s">
        <v>18</v>
      </c>
      <c r="B15" s="7" t="s">
        <v>7</v>
      </c>
      <c r="C15" s="13">
        <f>IF(C14="","",C14/'H22'!C14*100)</f>
        <v>108.01063913009466</v>
      </c>
      <c r="D15" s="13">
        <f>IF(D14="","",D14/'H22'!D14*100)</f>
        <v>110.16586409844837</v>
      </c>
      <c r="E15" s="13">
        <f>IF(E14="","",E14/'H22'!E14*100)</f>
        <v>108.49827492282549</v>
      </c>
      <c r="F15" s="30" t="s">
        <v>8</v>
      </c>
      <c r="G15" s="24">
        <f>IF(G14="","",G14/'H22'!G14*100)</f>
        <v>113.53341925980483</v>
      </c>
      <c r="H15" s="23">
        <f>IF(H14="","",H14/'H22'!H14*100)</f>
        <v>111.65162808944685</v>
      </c>
      <c r="I15" s="5">
        <f>IF(I14="","",I14/'H22'!I14*100)</f>
        <v>112.93233082706766</v>
      </c>
      <c r="J15" s="38" t="s">
        <v>8</v>
      </c>
    </row>
    <row r="16" spans="1:10" ht="23.25" customHeight="1">
      <c r="A16" s="45">
        <v>9</v>
      </c>
      <c r="B16" s="6" t="s">
        <v>6</v>
      </c>
      <c r="C16" s="16">
        <v>16734</v>
      </c>
      <c r="D16" s="16">
        <v>4980</v>
      </c>
      <c r="E16" s="16">
        <f>IF(C16="","",SUM(C16:D16))</f>
        <v>21714</v>
      </c>
      <c r="F16" s="31">
        <f>IF(C16="","",C16/E16)</f>
        <v>0.7706548770378557</v>
      </c>
      <c r="G16" s="18">
        <v>7091</v>
      </c>
      <c r="H16" s="16">
        <v>3272</v>
      </c>
      <c r="I16" s="32">
        <f>IF(G16="","",SUM(G16:H16))</f>
        <v>10363</v>
      </c>
      <c r="J16" s="39">
        <f>IF(G16="","",G16/I16)</f>
        <v>0.6842613142912284</v>
      </c>
    </row>
    <row r="17" spans="1:10" ht="23.25" customHeight="1">
      <c r="A17" s="46" t="s">
        <v>18</v>
      </c>
      <c r="B17" s="7" t="s">
        <v>7</v>
      </c>
      <c r="C17" s="13">
        <f>IF(C16="","",C16/'H22'!C16*100)</f>
        <v>100.43814897065002</v>
      </c>
      <c r="D17" s="13">
        <f>IF(D16="","",D16/'H22'!D16*100)</f>
        <v>104.18410041841004</v>
      </c>
      <c r="E17" s="13">
        <f>IF(E16="","",E16/'H22'!E16*100)</f>
        <v>101.27326150832516</v>
      </c>
      <c r="F17" s="30" t="s">
        <v>8</v>
      </c>
      <c r="G17" s="24">
        <f>IF(G16="","",G16/'H22'!G16*100)</f>
        <v>103.57873210633947</v>
      </c>
      <c r="H17" s="23">
        <f>IF(H16="","",H16/'H22'!H16*100)</f>
        <v>102.89308176100629</v>
      </c>
      <c r="I17" s="5">
        <f>IF(I16="","",I16/'H22'!I16*100)</f>
        <v>103.36126072212248</v>
      </c>
      <c r="J17" s="38" t="s">
        <v>8</v>
      </c>
    </row>
    <row r="18" spans="1:10" ht="23.25" customHeight="1">
      <c r="A18" s="45">
        <v>10</v>
      </c>
      <c r="B18" s="6" t="s">
        <v>6</v>
      </c>
      <c r="C18" s="16">
        <v>15216</v>
      </c>
      <c r="D18" s="16">
        <v>4848</v>
      </c>
      <c r="E18" s="16">
        <f>IF(C18="","",SUM(C18:D18))</f>
        <v>20064</v>
      </c>
      <c r="F18" s="31">
        <f>IF(C18="","",C18/E18)</f>
        <v>0.7583732057416268</v>
      </c>
      <c r="G18" s="18">
        <v>7023</v>
      </c>
      <c r="H18" s="16">
        <v>3168</v>
      </c>
      <c r="I18" s="32">
        <f>IF(G18="","",SUM(G18:H18))</f>
        <v>10191</v>
      </c>
      <c r="J18" s="39">
        <f>IF(G18="","",G18/I18)</f>
        <v>0.6891374742419782</v>
      </c>
    </row>
    <row r="19" spans="1:10" ht="23.25" customHeight="1">
      <c r="A19" s="46" t="s">
        <v>18</v>
      </c>
      <c r="B19" s="7" t="s">
        <v>7</v>
      </c>
      <c r="C19" s="13">
        <f>IF(C18="","",C18/'H22'!C18*100)</f>
        <v>101.23752495009981</v>
      </c>
      <c r="D19" s="13">
        <f>IF(D18="","",D18/'H22'!D18*100)</f>
        <v>105.89777195281782</v>
      </c>
      <c r="E19" s="13">
        <f>IF(E18="","",E18/'H22'!E18*100)</f>
        <v>102.32558139534885</v>
      </c>
      <c r="F19" s="30" t="s">
        <v>8</v>
      </c>
      <c r="G19" s="24">
        <f>IF(G18="","",G18/'H22'!G18*100)</f>
        <v>110.42452830188678</v>
      </c>
      <c r="H19" s="23">
        <f>IF(H18="","",H18/'H22'!H18*100)</f>
        <v>103.97111913357399</v>
      </c>
      <c r="I19" s="5">
        <f>IF(I18="","",I18/'H22'!I18*100)</f>
        <v>108.33421919846921</v>
      </c>
      <c r="J19" s="38" t="s">
        <v>8</v>
      </c>
    </row>
    <row r="20" spans="1:10" ht="23.25" customHeight="1">
      <c r="A20" s="45">
        <v>11</v>
      </c>
      <c r="B20" s="6" t="s">
        <v>6</v>
      </c>
      <c r="C20" s="33">
        <v>14011</v>
      </c>
      <c r="D20" s="33">
        <v>4323</v>
      </c>
      <c r="E20" s="33">
        <f>IF(C20="","",SUM(C20:D20))</f>
        <v>18334</v>
      </c>
      <c r="F20" s="31">
        <f>IF(C20="","",C20/E20)</f>
        <v>0.7642085742336643</v>
      </c>
      <c r="G20" s="18">
        <v>7048</v>
      </c>
      <c r="H20" s="16">
        <v>3420</v>
      </c>
      <c r="I20" s="32">
        <f>IF(G20="","",SUM(G20:H20))</f>
        <v>10468</v>
      </c>
      <c r="J20" s="39">
        <f>IF(G20="","",G20/I20)</f>
        <v>0.6732900267481849</v>
      </c>
    </row>
    <row r="21" spans="1:10" ht="23.25" customHeight="1">
      <c r="A21" s="46" t="s">
        <v>18</v>
      </c>
      <c r="B21" s="7" t="s">
        <v>7</v>
      </c>
      <c r="C21" s="13">
        <f>IF(C20="","",C20/'H22'!C20*100)</f>
        <v>97.40006951685784</v>
      </c>
      <c r="D21" s="13">
        <f>IF(D20="","",D20/'H22'!D20*100)</f>
        <v>100</v>
      </c>
      <c r="E21" s="13">
        <f>IF(E20="","",E20/'H22'!E20*100)</f>
        <v>98.0008552490913</v>
      </c>
      <c r="F21" s="30" t="s">
        <v>8</v>
      </c>
      <c r="G21" s="24">
        <f>IF(G20="","",G20/'H22'!G20*100)</f>
        <v>106.49743124811121</v>
      </c>
      <c r="H21" s="23">
        <f>IF(H20="","",H20/'H22'!H20*100)</f>
        <v>109.68569595894803</v>
      </c>
      <c r="I21" s="5">
        <f>IF(I20="","",I20/'H22'!I20*100)</f>
        <v>105.25534486503025</v>
      </c>
      <c r="J21" s="38" t="s">
        <v>8</v>
      </c>
    </row>
    <row r="22" spans="1:10" ht="23.25" customHeight="1">
      <c r="A22" s="45">
        <v>12</v>
      </c>
      <c r="B22" s="6" t="s">
        <v>6</v>
      </c>
      <c r="C22" s="16">
        <v>11697</v>
      </c>
      <c r="D22" s="16">
        <v>3642</v>
      </c>
      <c r="E22" s="16">
        <f>IF(C22="","",SUM(C22:D22))</f>
        <v>15339</v>
      </c>
      <c r="F22" s="31">
        <f>IF(C22="","",C22/E22)</f>
        <v>0.7625660082143556</v>
      </c>
      <c r="G22" s="18">
        <v>5928</v>
      </c>
      <c r="H22" s="16">
        <v>2763</v>
      </c>
      <c r="I22" s="32">
        <f>IF(G22="","",SUM(G22:H22))</f>
        <v>8691</v>
      </c>
      <c r="J22" s="39">
        <f>IF(G22="","",G22/I22)</f>
        <v>0.6820849154297549</v>
      </c>
    </row>
    <row r="23" spans="1:10" ht="23.25" customHeight="1">
      <c r="A23" s="46" t="s">
        <v>18</v>
      </c>
      <c r="B23" s="7" t="s">
        <v>7</v>
      </c>
      <c r="C23" s="13">
        <f>IF(C22="","",C22/'H22'!C22*100)</f>
        <v>98.01407742584213</v>
      </c>
      <c r="D23" s="13">
        <f>IF(D22="","",D22/'H22'!D22*100)</f>
        <v>101.02635228848823</v>
      </c>
      <c r="E23" s="13">
        <f>IF(E22="","",E22/'H22'!E22*100)</f>
        <v>98.71291588905335</v>
      </c>
      <c r="F23" s="30" t="s">
        <v>8</v>
      </c>
      <c r="G23" s="24">
        <f>IF(G22="","",G22/'H22'!G22*100)</f>
        <v>101.52423360164411</v>
      </c>
      <c r="H23" s="23">
        <f>IF(H22="","",H22/'H22'!H22*100)</f>
        <v>98.50267379679144</v>
      </c>
      <c r="I23" s="5">
        <f>IF(I22="","",I22/'H22'!I22*100)</f>
        <v>100.54372975474317</v>
      </c>
      <c r="J23" s="38" t="s">
        <v>8</v>
      </c>
    </row>
    <row r="24" spans="1:10" ht="23.25" customHeight="1">
      <c r="A24" s="45">
        <v>1</v>
      </c>
      <c r="B24" s="6" t="s">
        <v>6</v>
      </c>
      <c r="C24" s="16">
        <v>12271</v>
      </c>
      <c r="D24" s="16">
        <v>3460</v>
      </c>
      <c r="E24" s="16">
        <f>IF(C24="","",SUM(C24:D24))</f>
        <v>15731</v>
      </c>
      <c r="F24" s="31">
        <f>IF(C24="","",C24/E24)</f>
        <v>0.7800521263746742</v>
      </c>
      <c r="G24" s="18">
        <v>6154</v>
      </c>
      <c r="H24" s="16">
        <v>2677</v>
      </c>
      <c r="I24" s="32">
        <f>IF(G24="","",SUM(G24:H24))</f>
        <v>8831</v>
      </c>
      <c r="J24" s="39">
        <f>IF(G24="","",G24/I24)</f>
        <v>0.6968633223870456</v>
      </c>
    </row>
    <row r="25" spans="1:10" ht="23.25" customHeight="1">
      <c r="A25" s="46" t="s">
        <v>18</v>
      </c>
      <c r="B25" s="7" t="s">
        <v>7</v>
      </c>
      <c r="C25" s="13">
        <f>IF(C24="","",C24/'H22'!C24*100)</f>
        <v>100.10605318975362</v>
      </c>
      <c r="D25" s="13">
        <f>IF(D24="","",D24/'H22'!D24*100)</f>
        <v>106.10242256976387</v>
      </c>
      <c r="E25" s="13">
        <f>IF(E24="","",E24/'H22'!E24*100)</f>
        <v>101.36606740125006</v>
      </c>
      <c r="F25" s="30" t="s">
        <v>8</v>
      </c>
      <c r="G25" s="24">
        <f>IF(G24="","",G24/'H22'!G24*100)</f>
        <v>110.94285199206779</v>
      </c>
      <c r="H25" s="23">
        <f>IF(H24="","",H24/'H22'!H24*100)</f>
        <v>97.45176556243175</v>
      </c>
      <c r="I25" s="5">
        <f>IF(I24="","",I24/'H22'!I24*100)</f>
        <v>106.4745599228358</v>
      </c>
      <c r="J25" s="38" t="s">
        <v>8</v>
      </c>
    </row>
    <row r="26" spans="1:10" ht="23.25" customHeight="1">
      <c r="A26" s="45">
        <v>2</v>
      </c>
      <c r="B26" s="6" t="s">
        <v>6</v>
      </c>
      <c r="C26" s="16">
        <v>18868</v>
      </c>
      <c r="D26" s="16">
        <v>5138</v>
      </c>
      <c r="E26" s="16">
        <f>IF(C26="","",SUM(C26:D26))</f>
        <v>24006</v>
      </c>
      <c r="F26" s="31">
        <f>IF(C26="","",C26/E26)</f>
        <v>0.7859701741231359</v>
      </c>
      <c r="G26" s="18">
        <v>8719</v>
      </c>
      <c r="H26" s="16">
        <v>3899</v>
      </c>
      <c r="I26" s="32">
        <f>IF(G26="","",SUM(G26:H26))</f>
        <v>12618</v>
      </c>
      <c r="J26" s="39">
        <f>IF(G26="","",G26/I26)</f>
        <v>0.6909969884292281</v>
      </c>
    </row>
    <row r="27" spans="1:10" ht="23.25" customHeight="1">
      <c r="A27" s="46" t="s">
        <v>18</v>
      </c>
      <c r="B27" s="7" t="s">
        <v>7</v>
      </c>
      <c r="C27" s="13">
        <f>IF(C26="","",C26/'H22'!C26*100)</f>
        <v>99.14871255911719</v>
      </c>
      <c r="D27" s="13">
        <f>IF(D26="","",D26/'H22'!D26*100)</f>
        <v>95.75102497204622</v>
      </c>
      <c r="E27" s="13">
        <f>IF(E26="","",E26/'H22'!E26*100)</f>
        <v>98.40137727496311</v>
      </c>
      <c r="F27" s="30" t="s">
        <v>8</v>
      </c>
      <c r="G27" s="24">
        <f>IF(G26="","",G26/'H22'!G26*100)</f>
        <v>103.34242029157284</v>
      </c>
      <c r="H27" s="23">
        <f>IF(H26="","",H26/'H22'!H26*100)</f>
        <v>99.71867007672634</v>
      </c>
      <c r="I27" s="5">
        <f>IF(I26="","",I26/'H22'!I26*100)</f>
        <v>102.19486514942902</v>
      </c>
      <c r="J27" s="38" t="s">
        <v>8</v>
      </c>
    </row>
    <row r="28" spans="1:10" ht="23.25" customHeight="1">
      <c r="A28" s="45">
        <v>3</v>
      </c>
      <c r="B28" s="6" t="s">
        <v>6</v>
      </c>
      <c r="C28" s="16">
        <v>25417</v>
      </c>
      <c r="D28" s="16">
        <v>7177</v>
      </c>
      <c r="E28" s="16">
        <f>IF(C28="","",SUM(C28:D28))</f>
        <v>32594</v>
      </c>
      <c r="F28" s="31">
        <f>IF(C28="","",C28/E28)</f>
        <v>0.7798060992820764</v>
      </c>
      <c r="G28" s="18">
        <v>12235</v>
      </c>
      <c r="H28" s="16">
        <v>5131</v>
      </c>
      <c r="I28" s="32">
        <f>IF(G28="","",SUM(G28:H28))</f>
        <v>17366</v>
      </c>
      <c r="J28" s="39">
        <f>IF(G28="","",G28/I28)</f>
        <v>0.7045376022112173</v>
      </c>
    </row>
    <row r="29" spans="1:10" ht="23.25" customHeight="1" thickBot="1">
      <c r="A29" s="46" t="s">
        <v>18</v>
      </c>
      <c r="B29" s="8" t="s">
        <v>7</v>
      </c>
      <c r="C29" s="12">
        <f>IF(C28="","",C28/'H22'!C28*100)</f>
        <v>88.35778349440312</v>
      </c>
      <c r="D29" s="12">
        <f>IF(D28="","",D28/'H22'!D28*100)</f>
        <v>90.87110660926817</v>
      </c>
      <c r="E29" s="12">
        <f>IF(E28="","",E28/'H22'!E28*100)</f>
        <v>88.89919266855772</v>
      </c>
      <c r="F29" s="34" t="s">
        <v>10</v>
      </c>
      <c r="G29" s="12">
        <f>IF(G28="","",G28/'H22'!G28*100)</f>
        <v>97.26528340885604</v>
      </c>
      <c r="H29" s="12">
        <f>IF(H28="","",H28/'H22'!H28*100)</f>
        <v>91.96988707653702</v>
      </c>
      <c r="I29" s="4">
        <f>IF(I28="","",I28/'H22'!I28*100)</f>
        <v>95.63828615486287</v>
      </c>
      <c r="J29" s="40" t="s">
        <v>8</v>
      </c>
    </row>
    <row r="30" spans="1:10" ht="23.25" customHeight="1" thickTop="1">
      <c r="A30" s="47" t="s">
        <v>19</v>
      </c>
      <c r="B30" s="9" t="s">
        <v>6</v>
      </c>
      <c r="C30" s="17">
        <f>SUMPRODUCT(C$6:C$29,($B$6:$B$29="台数")*1)</f>
        <v>189903</v>
      </c>
      <c r="D30" s="17">
        <f>SUMPRODUCT(D$6:D$29,($B$6:$B$29="台数")*1)</f>
        <v>56944</v>
      </c>
      <c r="E30" s="17">
        <f>SUMPRODUCT(E$6:E$29,($B$6:$B$29="台数")*1)</f>
        <v>246847</v>
      </c>
      <c r="F30" s="35">
        <f>C30/E30</f>
        <v>0.7693145956807254</v>
      </c>
      <c r="G30" s="17">
        <f>SUMPRODUCT(G$6:G$29,($B$6:$B$29="台数")*1)</f>
        <v>88055</v>
      </c>
      <c r="H30" s="17">
        <f>SUMPRODUCT(H$6:H$29,($B$6:$B$29="台数")*1)</f>
        <v>40482</v>
      </c>
      <c r="I30" s="17">
        <f>SUMPRODUCT(I$6:I$29,($B$6:$B$29="台数")*1)</f>
        <v>128537</v>
      </c>
      <c r="J30" s="41">
        <f>G30/I30</f>
        <v>0.6850556649058248</v>
      </c>
    </row>
    <row r="31" spans="1:10" ht="23.25" customHeight="1" thickBot="1">
      <c r="A31" s="48" t="s">
        <v>4</v>
      </c>
      <c r="B31" s="10" t="s">
        <v>7</v>
      </c>
      <c r="C31" s="11">
        <f>C30/SUMPRODUCT(('H22'!C$6:C$29),('H22'!$B$6:$B$29="台数")*1,(C$6:C$29&gt;0)*1)*100</f>
        <v>95.1351107637741</v>
      </c>
      <c r="D31" s="11">
        <f>D30/SUMPRODUCT(('H22'!D$6:D$29),('H22'!$B$6:$B$29="台数")*1,(D$6:D$29&gt;0)*1)*100</f>
        <v>99.67617147158185</v>
      </c>
      <c r="E31" s="11">
        <f>E30/SUMPRODUCT(('H22'!E$6:E$29),('H22'!$B$6:$B$29="台数")*1,(C$6:C$29&gt;0)*1)*100</f>
        <v>96.14556190431676</v>
      </c>
      <c r="F31" s="36" t="s">
        <v>8</v>
      </c>
      <c r="G31" s="11">
        <f>G30/SUMPRODUCT(('H22'!G$6:G$29),('H22'!$B$6:$B$29="台数")*1,(G$6:G$29&gt;0)*1)*100</f>
        <v>101.0152575427326</v>
      </c>
      <c r="H31" s="11">
        <f>H30/SUMPRODUCT(('H22'!H$6:H$29),('H22'!$B$6:$B$29="台数")*1,(H$6:H$29&gt;0)*1)*100</f>
        <v>101.64716516848291</v>
      </c>
      <c r="I31" s="11">
        <f>I30/SUMPRODUCT(('H22'!I$6:I$29),('H22'!$B$6:$B$29="台数")*1,(G$6:G$29&gt;0)*1)*100</f>
        <v>101.0468600126624</v>
      </c>
      <c r="J31" s="42" t="s">
        <v>8</v>
      </c>
    </row>
  </sheetData>
  <sheetProtection/>
  <mergeCells count="4">
    <mergeCell ref="A1:J1"/>
    <mergeCell ref="A4:B5"/>
    <mergeCell ref="C4:F4"/>
    <mergeCell ref="G4:J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keiuser</dc:creator>
  <cp:keywords/>
  <dc:description/>
  <cp:lastModifiedBy>STN121</cp:lastModifiedBy>
  <cp:lastPrinted>2020-03-12T01:55:55Z</cp:lastPrinted>
  <dcterms:created xsi:type="dcterms:W3CDTF">2004-06-14T07:34:07Z</dcterms:created>
  <dcterms:modified xsi:type="dcterms:W3CDTF">2020-05-12T07:42:25Z</dcterms:modified>
  <cp:category/>
  <cp:version/>
  <cp:contentType/>
  <cp:contentStatus/>
</cp:coreProperties>
</file>